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filterPrivacy="1" showInkAnnotation="0" defaultThemeVersion="124226"/>
  <xr:revisionPtr revIDLastSave="0" documentId="13_ncr:1_{50ED0C42-2C41-4D8F-BCFF-B224264B9162}" xr6:coauthVersionLast="36" xr6:coauthVersionMax="47" xr10:uidLastSave="{00000000-0000-0000-0000-000000000000}"/>
  <bookViews>
    <workbookView xWindow="0" yWindow="0" windowWidth="23040" windowHeight="8964" tabRatio="653" xr2:uid="{00000000-000D-0000-FFFF-FFFF00000000}"/>
  </bookViews>
  <sheets>
    <sheet name="経費支出管理表" sheetId="9" r:id="rId1"/>
    <sheet name="別紙３支出内訳書" sheetId="10" r:id="rId2"/>
    <sheet name="収益納付用" sheetId="21" state="hidden" r:id="rId3"/>
    <sheet name="ExpenseCategoryList" sheetId="11" state="hidden" r:id="rId4"/>
  </sheets>
  <definedNames>
    <definedName name="_xlnm.Print_Area" localSheetId="0">経費支出管理表!$A$1:$H$32</definedName>
    <definedName name="_xlnm.Print_Area" localSheetId="1">別紙３支出内訳書!$A$1:$J$35</definedName>
  </definedNames>
  <calcPr calcId="191029"/>
</workbook>
</file>

<file path=xl/calcChain.xml><?xml version="1.0" encoding="utf-8"?>
<calcChain xmlns="http://schemas.openxmlformats.org/spreadsheetml/2006/main">
  <c r="E17" i="10" l="1"/>
  <c r="E16" i="10"/>
  <c r="E15" i="10"/>
  <c r="E13" i="10" l="1"/>
  <c r="K1" i="10"/>
  <c r="H3" i="11"/>
  <c r="E3" i="11"/>
  <c r="A1" i="21" l="1"/>
  <c r="G4" i="10" l="1"/>
  <c r="G3" i="10"/>
  <c r="E26" i="10"/>
  <c r="B1" i="21" l="1"/>
  <c r="E10" i="10" l="1"/>
  <c r="E8" i="10"/>
  <c r="G20" i="11" l="1"/>
  <c r="H21" i="11" l="1"/>
  <c r="H20" i="11"/>
  <c r="E11" i="10"/>
  <c r="E9" i="10"/>
  <c r="E12" i="10"/>
  <c r="E14" i="10"/>
  <c r="E53" i="11" l="1"/>
  <c r="E39" i="11"/>
  <c r="D29" i="11"/>
  <c r="H38" i="11"/>
  <c r="H15" i="11"/>
  <c r="G15" i="11"/>
  <c r="H11" i="11"/>
  <c r="G11" i="11"/>
  <c r="H8" i="11"/>
  <c r="H9" i="11" s="1"/>
  <c r="E40" i="11" l="1"/>
  <c r="N32" i="10" s="1"/>
  <c r="M1" i="10"/>
  <c r="H10" i="11"/>
  <c r="H22" i="11" l="1"/>
  <c r="E19" i="10" l="1"/>
  <c r="G3" i="11" l="1"/>
  <c r="F16" i="11" s="1"/>
  <c r="H39" i="11"/>
  <c r="G17" i="11" l="1"/>
  <c r="G16" i="11"/>
  <c r="G18" i="11" l="1"/>
  <c r="C32" i="9" l="1"/>
  <c r="D32" i="9" l="1"/>
  <c r="E20" i="10"/>
  <c r="E51" i="11" s="1"/>
  <c r="E18" i="10"/>
  <c r="F3" i="11" l="1"/>
  <c r="F12" i="11" s="1"/>
  <c r="E49" i="11" s="1"/>
  <c r="H37" i="11"/>
  <c r="I38" i="11" s="1"/>
  <c r="J38" i="11" s="1"/>
  <c r="M23" i="10" s="1"/>
  <c r="H41" i="11"/>
  <c r="G12" i="11" l="1"/>
  <c r="G14" i="11" s="1"/>
  <c r="I14" i="11" s="1"/>
  <c r="H16" i="11"/>
  <c r="H17" i="11"/>
  <c r="K33" i="10"/>
  <c r="L23" i="10" l="1"/>
  <c r="H18" i="11"/>
  <c r="H12" i="11"/>
  <c r="I12" i="11"/>
  <c r="H13" i="11"/>
  <c r="I17" i="11" l="1"/>
  <c r="I16" i="11"/>
  <c r="I20" i="11" s="1"/>
  <c r="H14" i="11"/>
  <c r="I18" i="11" s="1"/>
  <c r="L24" i="10" l="1"/>
  <c r="I22" i="11"/>
  <c r="J22" i="11" s="1"/>
  <c r="N12" i="11"/>
  <c r="G31" i="11" s="1"/>
  <c r="G29" i="11"/>
  <c r="P23" i="10" s="1"/>
  <c r="P16" i="11"/>
  <c r="P12" i="11" s="1"/>
  <c r="P20" i="11" s="1"/>
  <c r="L20" i="11"/>
  <c r="L16" i="11"/>
  <c r="L12" i="11"/>
  <c r="I31" i="11"/>
  <c r="E47" i="11" l="1"/>
  <c r="J20" i="11"/>
  <c r="I29" i="11"/>
  <c r="I33" i="11" s="1"/>
  <c r="N16" i="11"/>
  <c r="G33" i="11" s="1"/>
  <c r="H42" i="11" s="1"/>
  <c r="M16" i="11"/>
  <c r="H40" i="11" l="1"/>
  <c r="E24" i="10" s="1"/>
  <c r="E34" i="11"/>
  <c r="K30" i="10" s="1"/>
  <c r="J25" i="10"/>
  <c r="N23" i="10"/>
  <c r="L29" i="10" s="1"/>
  <c r="E29" i="11"/>
  <c r="K23" i="10" s="1"/>
  <c r="N20" i="11"/>
  <c r="I40" i="11" l="1"/>
  <c r="J40" i="11" s="1"/>
  <c r="M24" i="10" s="1"/>
  <c r="I42" i="11"/>
  <c r="J42" i="11" s="1"/>
  <c r="M30" i="10" s="1"/>
  <c r="E25" i="10"/>
  <c r="E27" i="10" s="1"/>
  <c r="E29" i="10" s="1"/>
  <c r="E31" i="11"/>
  <c r="K24" i="10" s="1"/>
  <c r="E30" i="10"/>
  <c r="D31" i="11"/>
  <c r="E37" i="11" l="1"/>
  <c r="E38" i="11" s="1"/>
  <c r="L32" i="10"/>
  <c r="E33" i="11"/>
  <c r="K2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3" authorId="0" shapeId="0" xr:uid="{D7A6CDAB-B982-4A23-B092-0479BEA9B673}">
      <text>
        <r>
          <rPr>
            <b/>
            <sz val="9"/>
            <color indexed="81"/>
            <rFont val="MS P ゴシック"/>
            <family val="3"/>
            <charset val="128"/>
          </rPr>
          <t>判定式は、ウェブサイト関連費を計上している場合に使用するものです。</t>
        </r>
      </text>
    </comment>
  </commentList>
</comments>
</file>

<file path=xl/sharedStrings.xml><?xml version="1.0" encoding="utf-8"?>
<sst xmlns="http://schemas.openxmlformats.org/spreadsheetml/2006/main" count="151" uniqueCount="124">
  <si>
    <t>費目</t>
    <rPh sb="0" eb="2">
      <t>ヒモク</t>
    </rPh>
    <phoneticPr fontId="1"/>
  </si>
  <si>
    <t>合計額</t>
    <rPh sb="0" eb="2">
      <t>ゴウケイ</t>
    </rPh>
    <rPh sb="2" eb="3">
      <t>ガク</t>
    </rPh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</si>
  <si>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</si>
  <si>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</si>
  <si>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</si>
  <si>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</si>
  <si>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</si>
  <si>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＊「交付決定日」以後に「申込or発注or契約」を行い、「補助事業実施期限」までに支払（銀行振込が大原則。旅費を除き、通常、１取引10万円(税抜き)を超える支払に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rPh sb="48" eb="51">
      <t>ダイゲンソク</t>
    </rPh>
    <rPh sb="52" eb="54">
      <t>リョヒ</t>
    </rPh>
    <rPh sb="55" eb="56">
      <t>ノゾ</t>
    </rPh>
    <rPh sb="58" eb="60">
      <t>ツウジョウ</t>
    </rPh>
    <rPh sb="62" eb="64">
      <t>トリヒキ</t>
    </rPh>
    <rPh sb="66" eb="68">
      <t>マンエン</t>
    </rPh>
    <rPh sb="69" eb="71">
      <t>ゼイヌキ</t>
    </rPh>
    <rPh sb="74" eb="75">
      <t>コ</t>
    </rPh>
    <rPh sb="77" eb="79">
      <t>シハライ</t>
    </rPh>
    <phoneticPr fontId="1"/>
  </si>
  <si>
    <t>　おいて現金支払いは不可）を終えた経費が、補助対象です。</t>
    <rPh sb="14" eb="15">
      <t>オ</t>
    </rPh>
    <rPh sb="17" eb="19">
      <t>ケイヒ</t>
    </rPh>
    <rPh sb="21" eb="23">
      <t>ホジョ</t>
    </rPh>
    <rPh sb="23" eb="25">
      <t>タイショウ</t>
    </rPh>
    <phoneticPr fontId="1"/>
  </si>
  <si>
    <t>　（ただし、展示会への出展については交付決定前の申込みでも、請求書の発行が交付決定日以後であれば、補助対象となります。）</t>
    <rPh sb="6" eb="9">
      <t>テンジカイ</t>
    </rPh>
    <rPh sb="11" eb="13">
      <t>シュッテン</t>
    </rPh>
    <rPh sb="18" eb="20">
      <t>コウフ</t>
    </rPh>
    <rPh sb="20" eb="22">
      <t>ケッテイ</t>
    </rPh>
    <rPh sb="22" eb="23">
      <t>マエ</t>
    </rPh>
    <rPh sb="24" eb="26">
      <t>モウシコ</t>
    </rPh>
    <rPh sb="34" eb="36">
      <t>ハッコウ</t>
    </rPh>
    <rPh sb="41" eb="42">
      <t>ヒ</t>
    </rPh>
    <rPh sb="42" eb="43">
      <t>イ</t>
    </rPh>
    <rPh sb="43" eb="44">
      <t>ゴ</t>
    </rPh>
    <rPh sb="49" eb="51">
      <t>ホジョ</t>
    </rPh>
    <rPh sb="51" eb="53">
      <t>タイショウ</t>
    </rPh>
    <phoneticPr fontId="1"/>
  </si>
  <si>
    <t>証ひょう
番号</t>
    <rPh sb="0" eb="1">
      <t>アカシ</t>
    </rPh>
    <rPh sb="5" eb="7">
      <t>バンゴウ</t>
    </rPh>
    <phoneticPr fontId="1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</si>
  <si>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1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</si>
  <si>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1"/>
  </si>
  <si>
    <t>支払日</t>
    <rPh sb="0" eb="2">
      <t>シハライ</t>
    </rPh>
    <phoneticPr fontId="1"/>
  </si>
  <si>
    <t>支払先</t>
    <rPh sb="0" eb="2">
      <t>シハラ</t>
    </rPh>
    <rPh sb="2" eb="3">
      <t>サキ</t>
    </rPh>
    <phoneticPr fontId="1"/>
  </si>
  <si>
    <t>支出内容</t>
    <rPh sb="0" eb="2">
      <t>シシュツ</t>
    </rPh>
    <rPh sb="2" eb="4">
      <t>ナイヨウ</t>
    </rPh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</si>
  <si>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1"/>
  </si>
  <si>
    <t>　また、送付する際には必ず証ひょう番号ごとに整理してください。</t>
    <phoneticPr fontId="1"/>
  </si>
  <si>
    <t>支出内訳書</t>
    <phoneticPr fontId="1"/>
  </si>
  <si>
    <t>事業者名 ：</t>
    <rPh sb="0" eb="3">
      <t>ジギョウシャ</t>
    </rPh>
    <rPh sb="3" eb="4">
      <t>メイ</t>
    </rPh>
    <phoneticPr fontId="1"/>
  </si>
  <si>
    <t>（単位：円）</t>
  </si>
  <si>
    <t>経費区分</t>
  </si>
  <si>
    <t>補助対象経費</t>
  </si>
  <si>
    <t>１．機械装置等費</t>
  </si>
  <si>
    <t>２．広報費</t>
  </si>
  <si>
    <t>→</t>
    <phoneticPr fontId="13"/>
  </si>
  <si>
    <t>※「いいえ」の場合は実績報告ができません。</t>
    <phoneticPr fontId="13"/>
  </si>
  <si>
    <t>３．交付決定日　：</t>
    <rPh sb="2" eb="4">
      <t>コウフ</t>
    </rPh>
    <rPh sb="4" eb="6">
      <t>ケッテイ</t>
    </rPh>
    <rPh sb="6" eb="7">
      <t>ビ</t>
    </rPh>
    <phoneticPr fontId="1"/>
  </si>
  <si>
    <t>２．番　　　号　　：　　</t>
    <rPh sb="2" eb="3">
      <t>バン</t>
    </rPh>
    <rPh sb="6" eb="7">
      <t>ゴウ</t>
    </rPh>
    <phoneticPr fontId="1"/>
  </si>
  <si>
    <t>１．事業者名　　：　</t>
    <rPh sb="2" eb="5">
      <t>ジギョウシャ</t>
    </rPh>
    <rPh sb="5" eb="6">
      <t>メイ</t>
    </rPh>
    <phoneticPr fontId="1"/>
  </si>
  <si>
    <t>（別紙３）【様式第８：実績報告書に添付】</t>
    <rPh sb="1" eb="3">
      <t>ベッシ</t>
    </rPh>
    <rPh sb="6" eb="8">
      <t>ヨウシキ</t>
    </rPh>
    <rPh sb="8" eb="9">
      <t>ダイ</t>
    </rPh>
    <rPh sb="11" eb="13">
      <t>ジッセキ</t>
    </rPh>
    <rPh sb="13" eb="16">
      <t>ホウコクショ</t>
    </rPh>
    <rPh sb="17" eb="19">
      <t>テンプ</t>
    </rPh>
    <phoneticPr fontId="1"/>
  </si>
  <si>
    <t>３．ウェブサイト関連費（①）</t>
    <rPh sb="8" eb="11">
      <t>カンレンヒ</t>
    </rPh>
    <phoneticPr fontId="13"/>
  </si>
  <si>
    <t>４．展示会等出展費</t>
    <phoneticPr fontId="13"/>
  </si>
  <si>
    <t>５．旅費</t>
    <phoneticPr fontId="13"/>
  </si>
  <si>
    <t>７．資料購入費</t>
    <phoneticPr fontId="13"/>
  </si>
  <si>
    <t>（上記３．を除く）補助対象経費小計（③）</t>
    <rPh sb="1" eb="3">
      <t>ジョウキ</t>
    </rPh>
    <rPh sb="6" eb="7">
      <t>ノゾ</t>
    </rPh>
    <rPh sb="9" eb="11">
      <t>ホジョ</t>
    </rPh>
    <rPh sb="11" eb="13">
      <t>タイショウ</t>
    </rPh>
    <rPh sb="13" eb="15">
      <t>ケイヒ</t>
    </rPh>
    <rPh sb="15" eb="17">
      <t>ショウケイ</t>
    </rPh>
    <phoneticPr fontId="13"/>
  </si>
  <si>
    <t>（上記３．のみ）補助対象経費小計（④）</t>
    <rPh sb="1" eb="3">
      <t>ジョウキ</t>
    </rPh>
    <rPh sb="8" eb="16">
      <t>ホジョタイショウケイヒショウケイ</t>
    </rPh>
    <phoneticPr fontId="13"/>
  </si>
  <si>
    <t>補助対象経費合計（上記１．～１１．）（⑤）</t>
    <rPh sb="0" eb="2">
      <t>ホジョ</t>
    </rPh>
    <rPh sb="2" eb="4">
      <t>タイショウ</t>
    </rPh>
    <rPh sb="4" eb="6">
      <t>ケイヒ</t>
    </rPh>
    <rPh sb="6" eb="8">
      <t>ゴウケイ</t>
    </rPh>
    <rPh sb="9" eb="11">
      <t>ジョウキ</t>
    </rPh>
    <phoneticPr fontId="1"/>
  </si>
  <si>
    <t>②≦⑤×1/2かつ②が申請・交付決定時の計上額の範囲内</t>
    <rPh sb="11" eb="13">
      <t>シンセイ</t>
    </rPh>
    <rPh sb="14" eb="16">
      <t>コウフ</t>
    </rPh>
    <rPh sb="16" eb="18">
      <t>ケッテイ</t>
    </rPh>
    <rPh sb="18" eb="19">
      <t>ジ</t>
    </rPh>
    <rPh sb="20" eb="22">
      <t>ケイジョウ</t>
    </rPh>
    <rPh sb="22" eb="23">
      <t>ガク</t>
    </rPh>
    <rPh sb="24" eb="27">
      <t>ハンイナイ</t>
    </rPh>
    <phoneticPr fontId="1"/>
  </si>
  <si>
    <t>（３）（１）＋（２）の合計額</t>
    <rPh sb="11" eb="14">
      <t>ゴウケイガク</t>
    </rPh>
    <phoneticPr fontId="13"/>
  </si>
  <si>
    <t>（４）交付決定通知書記載の補助金の額
（計画変更で補助金の額を変更した場合は変更後の額）</t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3"/>
  </si>
  <si>
    <t>（５）補助金額（（３）または（４）のいずれか低い額）</t>
    <rPh sb="3" eb="6">
      <t>ホジョキン</t>
    </rPh>
    <rPh sb="6" eb="7">
      <t>ガク</t>
    </rPh>
    <rPh sb="22" eb="23">
      <t>ヒク</t>
    </rPh>
    <rPh sb="24" eb="25">
      <t>ガク</t>
    </rPh>
    <phoneticPr fontId="13"/>
  </si>
  <si>
    <t>（６）収益納付額（控除される額）</t>
    <rPh sb="3" eb="5">
      <t>シュウエキ</t>
    </rPh>
    <rPh sb="5" eb="7">
      <t>ノウフ</t>
    </rPh>
    <rPh sb="7" eb="8">
      <t>ガク</t>
    </rPh>
    <rPh sb="9" eb="11">
      <t>コウジョ</t>
    </rPh>
    <rPh sb="14" eb="15">
      <t>ガク</t>
    </rPh>
    <phoneticPr fontId="13"/>
  </si>
  <si>
    <t>交付を受ける補助金額（精算額）（５）－（６）</t>
    <rPh sb="0" eb="2">
      <t>コウフ</t>
    </rPh>
    <rPh sb="3" eb="4">
      <t>ウ</t>
    </rPh>
    <rPh sb="6" eb="8">
      <t>ホジョ</t>
    </rPh>
    <rPh sb="8" eb="10">
      <t>キンガク</t>
    </rPh>
    <rPh sb="11" eb="14">
      <t>セイサンガク</t>
    </rPh>
    <phoneticPr fontId="13"/>
  </si>
  <si>
    <t>（２）≦（５）×1/4であるか（※３）</t>
    <phoneticPr fontId="13"/>
  </si>
  <si>
    <t>※「いいえ」の場合は実績報告ができません。</t>
    <phoneticPr fontId="13"/>
  </si>
  <si>
    <t>※１：賃金引上げ枠のうち赤字事業者については補助率3/4。</t>
    <rPh sb="3" eb="7">
      <t>チンギンヒキア</t>
    </rPh>
    <rPh sb="8" eb="9">
      <t>ワク</t>
    </rPh>
    <rPh sb="12" eb="17">
      <t>アカジジギョウシャ</t>
    </rPh>
    <rPh sb="22" eb="25">
      <t>ホジョリツ</t>
    </rPh>
    <phoneticPr fontId="13"/>
  </si>
  <si>
    <t>※２：収益納付がある場合には、補助金の確定額から納付分が減額されて精算されます。
（別紙４の納付額（F）に記載がある場合は、「収益納付額（控除される額）」の欄に、別紙４の納付額（F）を記入）</t>
    <phoneticPr fontId="13"/>
  </si>
  <si>
    <t>※３：ウェブサイト関連費は、交付すべき補助金の額の確定時に認められる補助金総額の1/4が上限。</t>
    <rPh sb="9" eb="12">
      <t>カンレンヒ</t>
    </rPh>
    <rPh sb="14" eb="16">
      <t>コウフ</t>
    </rPh>
    <rPh sb="29" eb="30">
      <t>ミト</t>
    </rPh>
    <rPh sb="34" eb="39">
      <t>ホジョキンソウガク</t>
    </rPh>
    <rPh sb="44" eb="46">
      <t>ジョウゲン</t>
    </rPh>
    <phoneticPr fontId="13"/>
  </si>
  <si>
    <t>番　  号 ：</t>
    <rPh sb="0" eb="1">
      <t>バン</t>
    </rPh>
    <rPh sb="4" eb="5">
      <t>ゴウ</t>
    </rPh>
    <phoneticPr fontId="13"/>
  </si>
  <si>
    <t>▼判定式</t>
    <rPh sb="1" eb="3">
      <t>ハンテイ</t>
    </rPh>
    <rPh sb="3" eb="4">
      <t>シキ</t>
    </rPh>
    <phoneticPr fontId="1"/>
  </si>
  <si>
    <t>端数</t>
    <rPh sb="0" eb="2">
      <t>ハスウ</t>
    </rPh>
    <phoneticPr fontId="23"/>
  </si>
  <si>
    <t>経費内比率</t>
    <rPh sb="0" eb="2">
      <t>ケイヒ</t>
    </rPh>
    <rPh sb="2" eb="3">
      <t>ナイ</t>
    </rPh>
    <rPh sb="3" eb="5">
      <t>ヒリツ</t>
    </rPh>
    <phoneticPr fontId="23"/>
  </si>
  <si>
    <t>～</t>
    <phoneticPr fontId="23"/>
  </si>
  <si>
    <t>申請額内比率</t>
    <rPh sb="0" eb="2">
      <t>シンセイ</t>
    </rPh>
    <rPh sb="2" eb="3">
      <t>ガク</t>
    </rPh>
    <rPh sb="3" eb="4">
      <t>ナイ</t>
    </rPh>
    <rPh sb="4" eb="6">
      <t>ヒリツ</t>
    </rPh>
    <phoneticPr fontId="23"/>
  </si>
  <si>
    <t>ウェブサイト関連費以外の補助金額</t>
    <rPh sb="9" eb="11">
      <t>イガイ</t>
    </rPh>
    <rPh sb="12" eb="14">
      <t>ホジョ</t>
    </rPh>
    <rPh sb="14" eb="15">
      <t>キン</t>
    </rPh>
    <rPh sb="15" eb="16">
      <t>ガク</t>
    </rPh>
    <phoneticPr fontId="23"/>
  </si>
  <si>
    <t>（d）が（f）の1/4以内であるか</t>
    <phoneticPr fontId="23"/>
  </si>
  <si>
    <t>計算</t>
    <rPh sb="0" eb="2">
      <t>ケイサン</t>
    </rPh>
    <phoneticPr fontId="23"/>
  </si>
  <si>
    <t>計算方法シートの</t>
    <phoneticPr fontId="23"/>
  </si>
  <si>
    <t>可変</t>
    <rPh sb="0" eb="2">
      <t>カヘン</t>
    </rPh>
    <phoneticPr fontId="23"/>
  </si>
  <si>
    <t>補助率</t>
    <rPh sb="0" eb="3">
      <t>ホジョリツ</t>
    </rPh>
    <phoneticPr fontId="23"/>
  </si>
  <si>
    <t>申請額が一意になる場合</t>
    <rPh sb="0" eb="2">
      <t>シンセイ</t>
    </rPh>
    <rPh sb="2" eb="3">
      <t>ガク</t>
    </rPh>
    <rPh sb="4" eb="6">
      <t>イチイ</t>
    </rPh>
    <rPh sb="9" eb="11">
      <t>バアイ</t>
    </rPh>
    <phoneticPr fontId="23"/>
  </si>
  <si>
    <t>申請額に範囲がある場合</t>
    <rPh sb="0" eb="2">
      <t>シンセイ</t>
    </rPh>
    <rPh sb="2" eb="3">
      <t>ガク</t>
    </rPh>
    <rPh sb="4" eb="6">
      <t>ハンイ</t>
    </rPh>
    <rPh sb="9" eb="11">
      <t>バアイ</t>
    </rPh>
    <phoneticPr fontId="23"/>
  </si>
  <si>
    <t>補助率文言</t>
    <rPh sb="0" eb="3">
      <t>ホジョリツ</t>
    </rPh>
    <rPh sb="3" eb="5">
      <t>モンゴン</t>
    </rPh>
    <phoneticPr fontId="23"/>
  </si>
  <si>
    <t>Web以外の申請額が最大</t>
    <rPh sb="3" eb="5">
      <t>イガイ</t>
    </rPh>
    <rPh sb="6" eb="8">
      <t>シンセイ</t>
    </rPh>
    <rPh sb="8" eb="9">
      <t>ガク</t>
    </rPh>
    <rPh sb="10" eb="12">
      <t>サイダイ</t>
    </rPh>
    <phoneticPr fontId="23"/>
  </si>
  <si>
    <t>Webの申請額が最大</t>
    <rPh sb="8" eb="10">
      <t>サイダイ</t>
    </rPh>
    <phoneticPr fontId="23"/>
  </si>
  <si>
    <t>Web以外
(下段端数)</t>
    <rPh sb="3" eb="5">
      <t>イガイ</t>
    </rPh>
    <rPh sb="7" eb="9">
      <t>カダン</t>
    </rPh>
    <rPh sb="9" eb="11">
      <t>ハスウ</t>
    </rPh>
    <phoneticPr fontId="23"/>
  </si>
  <si>
    <t>a経費</t>
    <rPh sb="1" eb="3">
      <t>ケイヒ</t>
    </rPh>
    <phoneticPr fontId="23"/>
  </si>
  <si>
    <t>b.補助額の最大値</t>
    <rPh sb="2" eb="4">
      <t>ホジョ</t>
    </rPh>
    <rPh sb="4" eb="5">
      <t>ガク</t>
    </rPh>
    <rPh sb="6" eb="9">
      <t>サイダイチ</t>
    </rPh>
    <phoneticPr fontId="23"/>
  </si>
  <si>
    <t>b.Web以外の申請額</t>
    <rPh sb="5" eb="7">
      <t>イガイ</t>
    </rPh>
    <rPh sb="8" eb="10">
      <t>シンセイ</t>
    </rPh>
    <rPh sb="10" eb="11">
      <t>ガク</t>
    </rPh>
    <phoneticPr fontId="23"/>
  </si>
  <si>
    <t>Web
(下段端数)</t>
    <phoneticPr fontId="23"/>
  </si>
  <si>
    <t>c経費</t>
    <rPh sb="1" eb="3">
      <t>ケイヒ</t>
    </rPh>
    <phoneticPr fontId="23"/>
  </si>
  <si>
    <t>d.補助額の最大値</t>
    <rPh sb="2" eb="4">
      <t>ホジョ</t>
    </rPh>
    <rPh sb="4" eb="5">
      <t>ガク</t>
    </rPh>
    <phoneticPr fontId="23"/>
  </si>
  <si>
    <t>d.Webの申請額</t>
    <phoneticPr fontId="23"/>
  </si>
  <si>
    <t>最大補助額</t>
    <rPh sb="0" eb="2">
      <t>サイダイ</t>
    </rPh>
    <rPh sb="2" eb="4">
      <t>ホジョ</t>
    </rPh>
    <rPh sb="4" eb="5">
      <t>ガク</t>
    </rPh>
    <phoneticPr fontId="23"/>
  </si>
  <si>
    <t>f/4</t>
    <phoneticPr fontId="23"/>
  </si>
  <si>
    <t>b+dの単純合計</t>
    <rPh sb="4" eb="6">
      <t>タンジュン</t>
    </rPh>
    <rPh sb="6" eb="8">
      <t>ゴウケイ</t>
    </rPh>
    <phoneticPr fontId="23"/>
  </si>
  <si>
    <t>f.最終補助額</t>
    <rPh sb="2" eb="4">
      <t>サイシュウ</t>
    </rPh>
    <rPh sb="4" eb="6">
      <t>ホジョ</t>
    </rPh>
    <rPh sb="6" eb="7">
      <t>ガク</t>
    </rPh>
    <phoneticPr fontId="23"/>
  </si>
  <si>
    <t>←端数から算出した加算値</t>
    <rPh sb="1" eb="3">
      <t>ハスウ</t>
    </rPh>
    <rPh sb="5" eb="7">
      <t>サンシュツ</t>
    </rPh>
    <rPh sb="9" eb="11">
      <t>カサン</t>
    </rPh>
    <rPh sb="11" eb="12">
      <t>チ</t>
    </rPh>
    <phoneticPr fontId="23"/>
  </si>
  <si>
    <t>計算結果(表示用)</t>
    <rPh sb="0" eb="2">
      <t>ケイサン</t>
    </rPh>
    <rPh sb="2" eb="4">
      <t>ケッカ</t>
    </rPh>
    <rPh sb="5" eb="8">
      <t>ヒョウジヨウ</t>
    </rPh>
    <phoneticPr fontId="23"/>
  </si>
  <si>
    <t>入力値</t>
    <rPh sb="0" eb="2">
      <t>ニュウリョク</t>
    </rPh>
    <rPh sb="2" eb="3">
      <t>チ</t>
    </rPh>
    <phoneticPr fontId="23"/>
  </si>
  <si>
    <t>上限補助額</t>
    <rPh sb="0" eb="2">
      <t>ジョウゲン</t>
    </rPh>
    <rPh sb="2" eb="4">
      <t>ホジョ</t>
    </rPh>
    <rPh sb="4" eb="5">
      <t>ガク</t>
    </rPh>
    <phoneticPr fontId="23"/>
  </si>
  <si>
    <t>F37</t>
    <phoneticPr fontId="23"/>
  </si>
  <si>
    <t>(a)以外経費</t>
    <rPh sb="3" eb="5">
      <t>イガイ</t>
    </rPh>
    <rPh sb="5" eb="7">
      <t>ケイヒ</t>
    </rPh>
    <phoneticPr fontId="23"/>
  </si>
  <si>
    <t>以外補助額/以外経費</t>
    <rPh sb="0" eb="2">
      <t>イガイ</t>
    </rPh>
    <rPh sb="2" eb="4">
      <t>ホジョ</t>
    </rPh>
    <rPh sb="4" eb="5">
      <t>ガク</t>
    </rPh>
    <rPh sb="6" eb="8">
      <t>イガイ</t>
    </rPh>
    <rPh sb="8" eb="10">
      <t>ケイヒ</t>
    </rPh>
    <phoneticPr fontId="23"/>
  </si>
  <si>
    <t>編集</t>
    <rPh sb="0" eb="2">
      <t>ヘンシュウ</t>
    </rPh>
    <phoneticPr fontId="23"/>
  </si>
  <si>
    <t>F38</t>
    <phoneticPr fontId="23"/>
  </si>
  <si>
    <t>(b)以外補助額</t>
    <rPh sb="3" eb="5">
      <t>イガイ</t>
    </rPh>
    <rPh sb="5" eb="7">
      <t>ホジョ</t>
    </rPh>
    <rPh sb="7" eb="8">
      <t>ガク</t>
    </rPh>
    <phoneticPr fontId="23"/>
  </si>
  <si>
    <t>補助率</t>
    <rPh sb="0" eb="2">
      <t>ホジョ</t>
    </rPh>
    <rPh sb="2" eb="3">
      <t>リツ</t>
    </rPh>
    <phoneticPr fontId="23"/>
  </si>
  <si>
    <t>F39</t>
  </si>
  <si>
    <t>(c)Web経費</t>
    <rPh sb="6" eb="8">
      <t>ケイヒ</t>
    </rPh>
    <phoneticPr fontId="23"/>
  </si>
  <si>
    <t>Web補助額/Web経費</t>
    <rPh sb="3" eb="5">
      <t>ホジョ</t>
    </rPh>
    <rPh sb="5" eb="6">
      <t>ガク</t>
    </rPh>
    <rPh sb="10" eb="12">
      <t>ケイヒ</t>
    </rPh>
    <phoneticPr fontId="23"/>
  </si>
  <si>
    <t>F40</t>
  </si>
  <si>
    <t>(d)Web補助額</t>
    <rPh sb="6" eb="8">
      <t>ホジョ</t>
    </rPh>
    <rPh sb="8" eb="9">
      <t>ガク</t>
    </rPh>
    <phoneticPr fontId="23"/>
  </si>
  <si>
    <t>F41</t>
  </si>
  <si>
    <r>
      <rPr>
        <sz val="11"/>
        <color theme="1"/>
        <rFont val="ＭＳ Ｐゴシック"/>
        <family val="3"/>
        <charset val="128"/>
        <scheme val="minor"/>
      </rPr>
      <t>(e)</t>
    </r>
    <r>
      <rPr>
        <sz val="11"/>
        <color theme="1"/>
        <rFont val="ＭＳ Ｐゴシック"/>
        <family val="3"/>
        <charset val="128"/>
        <scheme val="minor"/>
      </rPr>
      <t>経費合計</t>
    </r>
    <rPh sb="3" eb="5">
      <t>ケイヒ</t>
    </rPh>
    <rPh sb="5" eb="7">
      <t>ゴウケイ</t>
    </rPh>
    <phoneticPr fontId="23"/>
  </si>
  <si>
    <t>Web補助額/補助額計</t>
    <rPh sb="3" eb="5">
      <t>ホジョ</t>
    </rPh>
    <rPh sb="5" eb="6">
      <t>ガク</t>
    </rPh>
    <rPh sb="7" eb="9">
      <t>ホジョ</t>
    </rPh>
    <rPh sb="9" eb="10">
      <t>ガク</t>
    </rPh>
    <rPh sb="10" eb="11">
      <t>ケイ</t>
    </rPh>
    <phoneticPr fontId="23"/>
  </si>
  <si>
    <t>F42</t>
  </si>
  <si>
    <t>(f)補助額合計</t>
    <rPh sb="3" eb="5">
      <t>ホジョ</t>
    </rPh>
    <rPh sb="5" eb="6">
      <t>ガク</t>
    </rPh>
    <rPh sb="6" eb="8">
      <t>ゴウケイ</t>
    </rPh>
    <phoneticPr fontId="23"/>
  </si>
  <si>
    <t>コメント(表示用)</t>
    <rPh sb="5" eb="8">
      <t>ヒョウジヨウ</t>
    </rPh>
    <phoneticPr fontId="23"/>
  </si>
  <si>
    <t>１円加算</t>
    <rPh sb="1" eb="2">
      <t>エン</t>
    </rPh>
    <rPh sb="2" eb="4">
      <t>カサン</t>
    </rPh>
    <phoneticPr fontId="23"/>
  </si>
  <si>
    <t>以外０円</t>
    <rPh sb="0" eb="2">
      <t>イガイ</t>
    </rPh>
    <rPh sb="3" eb="4">
      <t>エン</t>
    </rPh>
    <phoneticPr fontId="23"/>
  </si>
  <si>
    <t>設備処分費1/2超</t>
    <rPh sb="0" eb="2">
      <t>セツビ</t>
    </rPh>
    <rPh sb="2" eb="4">
      <t>ショブン</t>
    </rPh>
    <rPh sb="4" eb="5">
      <t>ヒ</t>
    </rPh>
    <rPh sb="8" eb="9">
      <t>チョウ</t>
    </rPh>
    <phoneticPr fontId="23"/>
  </si>
  <si>
    <t>赤字事業者</t>
    <rPh sb="0" eb="2">
      <t>アカジ</t>
    </rPh>
    <rPh sb="2" eb="4">
      <t>ジギョウ</t>
    </rPh>
    <rPh sb="4" eb="5">
      <t>シャ</t>
    </rPh>
    <phoneticPr fontId="13"/>
  </si>
  <si>
    <t>上限補助額</t>
    <phoneticPr fontId="23"/>
  </si>
  <si>
    <t>設備処分費</t>
    <rPh sb="0" eb="2">
      <t>セツビ</t>
    </rPh>
    <rPh sb="2" eb="4">
      <t>ショブン</t>
    </rPh>
    <rPh sb="4" eb="5">
      <t>ヒ</t>
    </rPh>
    <phoneticPr fontId="13"/>
  </si>
  <si>
    <t>Web以外経費</t>
    <rPh sb="5" eb="7">
      <t>ケイヒ</t>
    </rPh>
    <phoneticPr fontId="23"/>
  </si>
  <si>
    <t>Web経費</t>
    <rPh sb="3" eb="5">
      <t>ケイヒ</t>
    </rPh>
    <phoneticPr fontId="23"/>
  </si>
  <si>
    <t>５．事業者区分　：</t>
    <rPh sb="2" eb="5">
      <t>ジギョウシャ</t>
    </rPh>
    <rPh sb="5" eb="7">
      <t>クブン</t>
    </rPh>
    <phoneticPr fontId="1"/>
  </si>
  <si>
    <t>４．補助金の額　：</t>
    <rPh sb="2" eb="5">
      <t>ホジョキン</t>
    </rPh>
    <rPh sb="6" eb="7">
      <t>ガク</t>
    </rPh>
    <phoneticPr fontId="1"/>
  </si>
  <si>
    <t>＊交付決定通知書に記した補助金の額を記入してください</t>
    <rPh sb="1" eb="3">
      <t>コウフ</t>
    </rPh>
    <rPh sb="3" eb="5">
      <t>ケッテイ</t>
    </rPh>
    <rPh sb="5" eb="8">
      <t>ツウチショ</t>
    </rPh>
    <rPh sb="9" eb="10">
      <t>シル</t>
    </rPh>
    <rPh sb="12" eb="15">
      <t>ホジョキン</t>
    </rPh>
    <rPh sb="16" eb="17">
      <t>ガク</t>
    </rPh>
    <rPh sb="18" eb="20">
      <t>キニュウ</t>
    </rPh>
    <phoneticPr fontId="1"/>
  </si>
  <si>
    <t>※　↑　別紙収益納付式</t>
    <rPh sb="4" eb="6">
      <t>ベッシ</t>
    </rPh>
    <rPh sb="6" eb="8">
      <t>シュウエキ</t>
    </rPh>
    <rPh sb="8" eb="10">
      <t>ノウフ</t>
    </rPh>
    <rPh sb="10" eb="11">
      <t>シキ</t>
    </rPh>
    <phoneticPr fontId="13"/>
  </si>
  <si>
    <t>申請類型を選択してください</t>
  </si>
  <si>
    <t>▼判定式（参考）</t>
    <rPh sb="1" eb="3">
      <t>ハンテイ</t>
    </rPh>
    <rPh sb="3" eb="4">
      <t>シキ</t>
    </rPh>
    <rPh sb="5" eb="7">
      <t>サンコウ</t>
    </rPh>
    <phoneticPr fontId="1"/>
  </si>
  <si>
    <t>（１）③の3分の2（※1）以内の金額（円未満は切り捨て）</t>
    <phoneticPr fontId="13"/>
  </si>
  <si>
    <t>（２）④の3分の2（※1）以内の金額（円未満は切り捨て）</t>
    <phoneticPr fontId="13"/>
  </si>
  <si>
    <t>＊「課税事業者」・「免税事業者」・「簡易課税事業者」・「２割特例」の
　いずれに該当するか記入します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40" eb="42">
      <t>ガイトウ</t>
    </rPh>
    <rPh sb="45" eb="47">
      <t>キニュウ</t>
    </rPh>
    <phoneticPr fontId="1"/>
  </si>
  <si>
    <r>
      <t>　　（</t>
    </r>
    <r>
      <rPr>
        <b/>
        <sz val="11"/>
        <color rgb="FFFF0000"/>
        <rFont val="ＭＳ 明朝"/>
        <family val="1"/>
        <charset val="128"/>
      </rPr>
      <t>最大50万円</t>
    </r>
    <r>
      <rPr>
        <sz val="11"/>
        <color theme="1"/>
        <rFont val="ＭＳ 明朝"/>
        <family val="1"/>
        <charset val="128"/>
      </rPr>
      <t>）</t>
    </r>
    <phoneticPr fontId="13"/>
  </si>
  <si>
    <t>はい</t>
  </si>
  <si>
    <t>６．新商品開発費</t>
    <rPh sb="2" eb="5">
      <t>シンショウヒン</t>
    </rPh>
    <phoneticPr fontId="13"/>
  </si>
  <si>
    <t>＊交付決定通知の左上に記した　１３ケタの番号を記入してください</t>
    <phoneticPr fontId="1"/>
  </si>
  <si>
    <t>８．借料</t>
    <phoneticPr fontId="13"/>
  </si>
  <si>
    <t>９．設備処分費（②）</t>
    <rPh sb="2" eb="4">
      <t>セツビ</t>
    </rPh>
    <rPh sb="4" eb="6">
      <t>ショブン</t>
    </rPh>
    <rPh sb="6" eb="7">
      <t>ヒ</t>
    </rPh>
    <phoneticPr fontId="1"/>
  </si>
  <si>
    <t>10．委託・外注費</t>
    <rPh sb="6" eb="8">
      <t>ガイチュウ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</si>
</sst>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00_ ;[Red]\-#,##0.000\ "/>
    <numFmt numFmtId="177" formatCode="#,##0_);\(#,##0\)"/>
    <numFmt numFmtId="178" formatCode="#,##0_);[Red]\(#,##0\)"/>
    <numFmt numFmtId="179" formatCode="#,##0_ "/>
    <numFmt numFmtId="180" formatCode="0.00_ "/>
    <numFmt numFmtId="181" formatCode="#,##0.000_);[Red]\(#,##0.000\)"/>
    <numFmt numFmtId="182" formatCode="0_ "/>
    <numFmt numFmtId="183" formatCode="[$-F800]dddd\,\ mmmm\ dd\,\ yyyy"/>
    <numFmt numFmtId="184" formatCode="yyyy/m/d;@"/>
    <numFmt numFmtId="185" formatCode="#,##0_ ;[Red]\-#,##0\ "/>
    <numFmt numFmtId="186" formatCode="#,##0&quot;円&quot;"/>
  </numFmts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3" applyFont="1" applyAlignment="1">
      <alignment horizontal="right" vertical="center"/>
    </xf>
    <xf numFmtId="0" fontId="2" fillId="2" borderId="3" xfId="4" applyFill="1" applyBorder="1" applyAlignment="1" applyProtection="1">
      <alignment vertical="center" wrapText="1"/>
      <protection locked="0"/>
    </xf>
    <xf numFmtId="0" fontId="4" fillId="0" borderId="6" xfId="3" applyFont="1" applyBorder="1">
      <alignment vertical="center"/>
    </xf>
    <xf numFmtId="0" fontId="2" fillId="2" borderId="10" xfId="4" applyFill="1" applyBorder="1" applyAlignment="1" applyProtection="1">
      <alignment vertical="center" wrapText="1"/>
      <protection locked="0"/>
    </xf>
    <xf numFmtId="0" fontId="2" fillId="2" borderId="23" xfId="4" applyFill="1" applyBorder="1" applyAlignment="1" applyProtection="1">
      <alignment vertical="center" wrapText="1"/>
      <protection locked="0"/>
    </xf>
    <xf numFmtId="0" fontId="5" fillId="0" borderId="0" xfId="3" applyFont="1" applyAlignment="1">
      <alignment horizontal="right" vertical="center"/>
    </xf>
    <xf numFmtId="0" fontId="5" fillId="0" borderId="0" xfId="3" applyFont="1">
      <alignment vertical="center"/>
    </xf>
    <xf numFmtId="0" fontId="10" fillId="0" borderId="0" xfId="1" applyProtection="1">
      <alignment vertical="center"/>
    </xf>
    <xf numFmtId="0" fontId="3" fillId="0" borderId="0" xfId="4" applyFont="1" applyAlignment="1">
      <alignment horizontal="right"/>
    </xf>
    <xf numFmtId="0" fontId="3" fillId="0" borderId="0" xfId="4" applyFont="1"/>
    <xf numFmtId="38" fontId="4" fillId="0" borderId="0" xfId="2" applyFont="1" applyAlignment="1" applyProtection="1">
      <alignment horizontal="left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38" fontId="4" fillId="0" borderId="0" xfId="2" applyFont="1" applyAlignment="1" applyProtection="1">
      <alignment vertical="center"/>
    </xf>
    <xf numFmtId="0" fontId="1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3">
      <alignment vertical="center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3" fillId="0" borderId="0" xfId="3" applyFont="1">
      <alignment vertical="center"/>
    </xf>
    <xf numFmtId="0" fontId="5" fillId="0" borderId="0" xfId="4" applyFont="1" applyAlignment="1">
      <alignment horizontal="right"/>
    </xf>
    <xf numFmtId="0" fontId="5" fillId="0" borderId="0" xfId="4" applyFont="1"/>
    <xf numFmtId="38" fontId="5" fillId="0" borderId="0" xfId="2" applyFont="1" applyBorder="1" applyAlignment="1" applyProtection="1"/>
    <xf numFmtId="38" fontId="5" fillId="0" borderId="0" xfId="2" applyFont="1" applyAlignment="1" applyProtection="1"/>
    <xf numFmtId="38" fontId="5" fillId="0" borderId="0" xfId="2" applyFont="1" applyProtection="1">
      <alignment vertical="center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0" xfId="4" applyFill="1" applyBorder="1" applyAlignment="1" applyProtection="1">
      <alignment horizontal="center" vertical="center" wrapText="1"/>
      <protection locked="0"/>
    </xf>
    <xf numFmtId="0" fontId="2" fillId="2" borderId="11" xfId="4" applyFill="1" applyBorder="1" applyAlignment="1" applyProtection="1">
      <alignment horizontal="left" vertical="center" wrapText="1"/>
      <protection locked="0"/>
    </xf>
    <xf numFmtId="0" fontId="2" fillId="2" borderId="14" xfId="4" applyFill="1" applyBorder="1" applyAlignment="1" applyProtection="1">
      <alignment horizontal="center" vertical="center" wrapText="1"/>
      <protection locked="0"/>
    </xf>
    <xf numFmtId="0" fontId="2" fillId="2" borderId="15" xfId="4" applyFill="1" applyBorder="1" applyAlignment="1" applyProtection="1">
      <alignment horizontal="left" vertical="center" wrapText="1"/>
      <protection locked="0"/>
    </xf>
    <xf numFmtId="0" fontId="2" fillId="2" borderId="3" xfId="4" applyFill="1" applyBorder="1" applyAlignment="1" applyProtection="1">
      <alignment horizontal="center" vertical="center" wrapText="1"/>
      <protection locked="0"/>
    </xf>
    <xf numFmtId="0" fontId="2" fillId="2" borderId="17" xfId="4" applyFill="1" applyBorder="1" applyAlignment="1" applyProtection="1">
      <alignment horizontal="left" vertical="center" wrapText="1"/>
      <protection locked="0"/>
    </xf>
    <xf numFmtId="0" fontId="3" fillId="0" borderId="18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0" fontId="11" fillId="0" borderId="0" xfId="0" applyFont="1">
      <alignment vertical="center"/>
    </xf>
    <xf numFmtId="38" fontId="11" fillId="0" borderId="0" xfId="5" applyFont="1" applyProtection="1">
      <alignment vertical="center"/>
    </xf>
    <xf numFmtId="38" fontId="11" fillId="0" borderId="0" xfId="5" applyFont="1" applyAlignment="1" applyProtection="1">
      <alignment horizontal="right" vertical="center"/>
    </xf>
    <xf numFmtId="38" fontId="11" fillId="0" borderId="0" xfId="5" applyFont="1" applyAlignment="1" applyProtection="1">
      <alignment horizontal="left" vertical="center"/>
    </xf>
    <xf numFmtId="0" fontId="11" fillId="0" borderId="42" xfId="0" applyFont="1" applyBorder="1" applyAlignment="1">
      <alignment horizontal="right" vertical="center"/>
    </xf>
    <xf numFmtId="38" fontId="11" fillId="0" borderId="0" xfId="5" applyFont="1" applyBorder="1" applyAlignment="1" applyProtection="1">
      <alignment horizontal="right" vertical="center"/>
    </xf>
    <xf numFmtId="38" fontId="14" fillId="0" borderId="0" xfId="5" applyFont="1" applyProtection="1">
      <alignment vertical="center"/>
    </xf>
    <xf numFmtId="0" fontId="0" fillId="5" borderId="0" xfId="0" applyFill="1">
      <alignment vertical="center"/>
    </xf>
    <xf numFmtId="177" fontId="26" fillId="5" borderId="39" xfId="0" applyNumberFormat="1" applyFont="1" applyFill="1" applyBorder="1" applyAlignment="1">
      <alignment horizontal="right" vertical="center"/>
    </xf>
    <xf numFmtId="177" fontId="27" fillId="5" borderId="0" xfId="0" applyNumberFormat="1" applyFont="1" applyFill="1" applyAlignment="1">
      <alignment horizontal="center" vertical="center"/>
    </xf>
    <xf numFmtId="0" fontId="28" fillId="5" borderId="0" xfId="0" applyFont="1" applyFill="1" applyProtection="1">
      <alignment vertical="center"/>
      <protection hidden="1"/>
    </xf>
    <xf numFmtId="38" fontId="25" fillId="6" borderId="39" xfId="5" applyFont="1" applyFill="1" applyBorder="1" applyAlignment="1" applyProtection="1">
      <alignment horizontal="center" vertical="center"/>
      <protection hidden="1"/>
    </xf>
    <xf numFmtId="38" fontId="25" fillId="6" borderId="0" xfId="5" applyFont="1" applyFill="1" applyBorder="1" applyAlignment="1" applyProtection="1">
      <alignment horizontal="center" vertical="center"/>
      <protection hidden="1"/>
    </xf>
    <xf numFmtId="177" fontId="26" fillId="5" borderId="0" xfId="0" applyNumberFormat="1" applyFont="1" applyFill="1" applyAlignment="1" applyProtection="1">
      <alignment horizontal="right" vertical="center"/>
      <protection hidden="1"/>
    </xf>
    <xf numFmtId="177" fontId="27" fillId="5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177" fontId="26" fillId="0" borderId="0" xfId="0" applyNumberFormat="1" applyFont="1" applyAlignment="1" applyProtection="1">
      <alignment horizontal="right" vertical="top"/>
      <protection hidden="1"/>
    </xf>
    <xf numFmtId="38" fontId="25" fillId="6" borderId="30" xfId="5" applyFont="1" applyFill="1" applyBorder="1" applyAlignment="1" applyProtection="1">
      <alignment horizontal="center" vertical="center"/>
      <protection hidden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38" fontId="25" fillId="6" borderId="39" xfId="5" applyFont="1" applyFill="1" applyBorder="1" applyAlignment="1" applyProtection="1">
      <alignment horizontal="center" vertical="center"/>
    </xf>
    <xf numFmtId="176" fontId="25" fillId="6" borderId="0" xfId="5" applyNumberFormat="1" applyFont="1" applyFill="1" applyBorder="1" applyAlignment="1" applyProtection="1">
      <alignment horizontal="center" vertical="center"/>
    </xf>
    <xf numFmtId="38" fontId="25" fillId="6" borderId="0" xfId="5" applyFont="1" applyFill="1" applyBorder="1" applyAlignment="1" applyProtection="1">
      <alignment horizontal="center" vertical="center"/>
    </xf>
    <xf numFmtId="0" fontId="0" fillId="0" borderId="39" xfId="0" applyBorder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49" fontId="29" fillId="0" borderId="60" xfId="0" applyNumberFormat="1" applyFont="1" applyBorder="1">
      <alignment vertical="center"/>
    </xf>
    <xf numFmtId="49" fontId="29" fillId="0" borderId="0" xfId="0" applyNumberFormat="1" applyFon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61" xfId="0" applyBorder="1">
      <alignment vertical="center"/>
    </xf>
    <xf numFmtId="0" fontId="0" fillId="0" borderId="60" xfId="0" applyBorder="1">
      <alignment vertical="center"/>
    </xf>
    <xf numFmtId="179" fontId="0" fillId="8" borderId="39" xfId="0" applyNumberFormat="1" applyFill="1" applyBorder="1">
      <alignment vertical="center"/>
    </xf>
    <xf numFmtId="178" fontId="30" fillId="0" borderId="0" xfId="0" applyNumberFormat="1" applyFont="1">
      <alignment vertical="center"/>
    </xf>
    <xf numFmtId="0" fontId="31" fillId="0" borderId="0" xfId="0" applyFont="1">
      <alignment vertical="center"/>
    </xf>
    <xf numFmtId="49" fontId="0" fillId="7" borderId="39" xfId="0" applyNumberFormat="1" applyFill="1" applyBorder="1">
      <alignment vertical="center"/>
    </xf>
    <xf numFmtId="178" fontId="0" fillId="7" borderId="37" xfId="0" applyNumberFormat="1" applyFill="1" applyBorder="1">
      <alignment vertical="center"/>
    </xf>
    <xf numFmtId="178" fontId="0" fillId="7" borderId="39" xfId="0" applyNumberFormat="1" applyFill="1" applyBorder="1">
      <alignment vertical="center"/>
    </xf>
    <xf numFmtId="178" fontId="0" fillId="0" borderId="37" xfId="0" applyNumberFormat="1" applyBorder="1">
      <alignment vertical="center"/>
    </xf>
    <xf numFmtId="178" fontId="0" fillId="0" borderId="39" xfId="0" applyNumberFormat="1" applyBorder="1">
      <alignment vertical="center"/>
    </xf>
    <xf numFmtId="180" fontId="0" fillId="0" borderId="0" xfId="0" applyNumberFormat="1">
      <alignment vertical="center"/>
    </xf>
    <xf numFmtId="181" fontId="0" fillId="0" borderId="37" xfId="0" applyNumberFormat="1" applyBorder="1">
      <alignment vertical="center"/>
    </xf>
    <xf numFmtId="181" fontId="0" fillId="0" borderId="39" xfId="0" applyNumberFormat="1" applyBorder="1">
      <alignment vertical="center"/>
    </xf>
    <xf numFmtId="178" fontId="32" fillId="0" borderId="39" xfId="0" applyNumberFormat="1" applyFont="1" applyBorder="1">
      <alignment vertical="center"/>
    </xf>
    <xf numFmtId="181" fontId="32" fillId="0" borderId="39" xfId="0" applyNumberFormat="1" applyFont="1" applyBorder="1">
      <alignment vertical="center"/>
    </xf>
    <xf numFmtId="178" fontId="24" fillId="0" borderId="39" xfId="0" applyNumberFormat="1" applyFont="1" applyBorder="1">
      <alignment vertical="center"/>
    </xf>
    <xf numFmtId="179" fontId="0" fillId="0" borderId="63" xfId="0" applyNumberFormat="1" applyBorder="1">
      <alignment vertical="center"/>
    </xf>
    <xf numFmtId="179" fontId="0" fillId="0" borderId="0" xfId="0" applyNumberFormat="1">
      <alignment vertical="center"/>
    </xf>
    <xf numFmtId="181" fontId="24" fillId="0" borderId="39" xfId="0" applyNumberFormat="1" applyFont="1" applyBorder="1">
      <alignment vertical="center"/>
    </xf>
    <xf numFmtId="179" fontId="0" fillId="0" borderId="39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64" xfId="0" applyNumberFormat="1" applyBorder="1">
      <alignment vertical="center"/>
    </xf>
    <xf numFmtId="178" fontId="0" fillId="0" borderId="64" xfId="0" applyNumberFormat="1" applyBorder="1">
      <alignment vertical="center"/>
    </xf>
    <xf numFmtId="0" fontId="0" fillId="0" borderId="65" xfId="0" applyBorder="1">
      <alignment vertical="center"/>
    </xf>
    <xf numFmtId="49" fontId="0" fillId="0" borderId="58" xfId="0" applyNumberFormat="1" applyBorder="1">
      <alignment vertical="center"/>
    </xf>
    <xf numFmtId="178" fontId="0" fillId="0" borderId="58" xfId="0" applyNumberFormat="1" applyBorder="1">
      <alignment vertical="center"/>
    </xf>
    <xf numFmtId="49" fontId="0" fillId="0" borderId="59" xfId="0" applyNumberFormat="1" applyBorder="1">
      <alignment vertical="center"/>
    </xf>
    <xf numFmtId="49" fontId="0" fillId="0" borderId="61" xfId="0" applyNumberFormat="1" applyBorder="1">
      <alignment vertical="center"/>
    </xf>
    <xf numFmtId="38" fontId="25" fillId="0" borderId="39" xfId="5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80" fontId="0" fillId="0" borderId="39" xfId="0" applyNumberFormat="1" applyBorder="1">
      <alignment vertical="center"/>
    </xf>
    <xf numFmtId="0" fontId="14" fillId="0" borderId="39" xfId="0" applyFont="1" applyBorder="1">
      <alignment vertical="center"/>
    </xf>
    <xf numFmtId="0" fontId="0" fillId="0" borderId="67" xfId="0" applyBorder="1">
      <alignment vertical="center"/>
    </xf>
    <xf numFmtId="0" fontId="0" fillId="0" borderId="64" xfId="0" applyBorder="1">
      <alignment vertical="center"/>
    </xf>
    <xf numFmtId="49" fontId="24" fillId="0" borderId="60" xfId="0" applyNumberFormat="1" applyFont="1" applyBorder="1">
      <alignment vertical="center"/>
    </xf>
    <xf numFmtId="178" fontId="0" fillId="9" borderId="39" xfId="0" applyNumberFormat="1" applyFill="1" applyBorder="1">
      <alignment vertical="center"/>
    </xf>
    <xf numFmtId="178" fontId="0" fillId="9" borderId="62" xfId="0" applyNumberFormat="1" applyFill="1" applyBorder="1">
      <alignment vertical="center"/>
    </xf>
    <xf numFmtId="178" fontId="0" fillId="9" borderId="6" xfId="0" applyNumberFormat="1" applyFill="1" applyBorder="1">
      <alignment vertical="center"/>
    </xf>
    <xf numFmtId="49" fontId="0" fillId="9" borderId="37" xfId="0" applyNumberFormat="1" applyFill="1" applyBorder="1">
      <alignment vertical="center"/>
    </xf>
    <xf numFmtId="0" fontId="16" fillId="9" borderId="66" xfId="0" applyFont="1" applyFill="1" applyBorder="1">
      <alignment vertical="center"/>
    </xf>
    <xf numFmtId="178" fontId="0" fillId="10" borderId="39" xfId="0" applyNumberFormat="1" applyFill="1" applyBorder="1">
      <alignment vertical="center"/>
    </xf>
    <xf numFmtId="49" fontId="0" fillId="10" borderId="39" xfId="0" applyNumberFormat="1" applyFill="1" applyBorder="1">
      <alignment vertical="center"/>
    </xf>
    <xf numFmtId="178" fontId="0" fillId="10" borderId="37" xfId="0" applyNumberFormat="1" applyFill="1" applyBorder="1">
      <alignment vertical="center"/>
    </xf>
    <xf numFmtId="49" fontId="0" fillId="10" borderId="39" xfId="0" applyNumberForma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34" fillId="0" borderId="0" xfId="0" applyFont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>
      <alignment horizontal="left" vertical="center"/>
    </xf>
    <xf numFmtId="3" fontId="34" fillId="0" borderId="0" xfId="0" applyNumberFormat="1" applyFont="1" applyAlignment="1">
      <alignment horizontal="center" vertical="center"/>
    </xf>
    <xf numFmtId="3" fontId="0" fillId="0" borderId="60" xfId="0" applyNumberFormat="1" applyBorder="1">
      <alignment vertical="center"/>
    </xf>
    <xf numFmtId="3" fontId="0" fillId="0" borderId="0" xfId="0" applyNumberFormat="1">
      <alignment vertical="center"/>
    </xf>
    <xf numFmtId="49" fontId="0" fillId="7" borderId="39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9" borderId="39" xfId="0" applyNumberFormat="1" applyFill="1" applyBorder="1" applyAlignment="1">
      <alignment horizontal="center" vertical="center"/>
    </xf>
    <xf numFmtId="178" fontId="0" fillId="4" borderId="39" xfId="0" applyNumberFormat="1" applyFill="1" applyBorder="1">
      <alignment vertical="center"/>
    </xf>
    <xf numFmtId="178" fontId="0" fillId="11" borderId="7" xfId="0" applyNumberFormat="1" applyFill="1" applyBorder="1">
      <alignment vertical="center"/>
    </xf>
    <xf numFmtId="178" fontId="0" fillId="11" borderId="39" xfId="0" applyNumberFormat="1" applyFill="1" applyBorder="1">
      <alignment vertical="center"/>
    </xf>
    <xf numFmtId="181" fontId="0" fillId="11" borderId="39" xfId="0" applyNumberForma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33" fillId="0" borderId="39" xfId="0" applyFont="1" applyBorder="1" applyAlignment="1">
      <alignment horizontal="center" vertical="center" shrinkToFit="1"/>
    </xf>
    <xf numFmtId="177" fontId="34" fillId="5" borderId="39" xfId="0" applyNumberFormat="1" applyFont="1" applyFill="1" applyBorder="1" applyAlignment="1">
      <alignment horizontal="center" vertical="center"/>
    </xf>
    <xf numFmtId="0" fontId="3" fillId="12" borderId="6" xfId="3" applyFont="1" applyFill="1" applyBorder="1" applyAlignment="1" applyProtection="1">
      <alignment horizontal="left" vertical="center" shrinkToFit="1"/>
      <protection locked="0"/>
    </xf>
    <xf numFmtId="0" fontId="3" fillId="12" borderId="7" xfId="3" applyFont="1" applyFill="1" applyBorder="1" applyAlignment="1" applyProtection="1">
      <alignment horizontal="left" vertical="center" shrinkToFit="1"/>
      <protection locked="0"/>
    </xf>
    <xf numFmtId="0" fontId="3" fillId="12" borderId="6" xfId="3" applyFont="1" applyFill="1" applyBorder="1" applyAlignment="1" applyProtection="1">
      <alignment horizontal="center" vertical="center" shrinkToFit="1"/>
      <protection locked="0"/>
    </xf>
    <xf numFmtId="0" fontId="34" fillId="0" borderId="0" xfId="0" applyFont="1">
      <alignment vertical="center"/>
    </xf>
    <xf numFmtId="183" fontId="3" fillId="12" borderId="6" xfId="3" applyNumberFormat="1" applyFont="1" applyFill="1" applyBorder="1" applyAlignment="1" applyProtection="1">
      <alignment horizontal="left" vertical="center" shrinkToFit="1"/>
      <protection locked="0"/>
    </xf>
    <xf numFmtId="0" fontId="0" fillId="13" borderId="0" xfId="0" applyFill="1">
      <alignment vertical="center"/>
    </xf>
    <xf numFmtId="184" fontId="2" fillId="2" borderId="20" xfId="4" applyNumberFormat="1" applyFill="1" applyBorder="1" applyAlignment="1" applyProtection="1">
      <alignment horizontal="center" vertical="center" wrapText="1"/>
      <protection locked="0"/>
    </xf>
    <xf numFmtId="184" fontId="2" fillId="2" borderId="21" xfId="4" applyNumberFormat="1" applyFill="1" applyBorder="1" applyAlignment="1" applyProtection="1">
      <alignment horizontal="center" vertical="center" wrapText="1"/>
      <protection locked="0"/>
    </xf>
    <xf numFmtId="184" fontId="2" fillId="2" borderId="22" xfId="4" applyNumberFormat="1" applyFill="1" applyBorder="1" applyAlignment="1" applyProtection="1">
      <alignment horizontal="center" vertical="center" wrapText="1"/>
      <protection locked="0"/>
    </xf>
    <xf numFmtId="184" fontId="2" fillId="2" borderId="10" xfId="4" applyNumberFormat="1" applyFill="1" applyBorder="1" applyAlignment="1" applyProtection="1">
      <alignment horizontal="center" vertical="center" wrapText="1"/>
      <protection locked="0"/>
    </xf>
    <xf numFmtId="184" fontId="2" fillId="2" borderId="14" xfId="4" applyNumberFormat="1" applyFill="1" applyBorder="1" applyAlignment="1" applyProtection="1">
      <alignment horizontal="center" vertical="center" wrapText="1"/>
      <protection locked="0"/>
    </xf>
    <xf numFmtId="184" fontId="2" fillId="2" borderId="3" xfId="4" applyNumberFormat="1" applyFill="1" applyBorder="1" applyAlignment="1" applyProtection="1">
      <alignment horizontal="center" vertical="center" wrapText="1"/>
      <protection locked="0"/>
    </xf>
    <xf numFmtId="185" fontId="7" fillId="2" borderId="9" xfId="2" applyNumberFormat="1" applyFont="1" applyFill="1" applyBorder="1" applyAlignment="1" applyProtection="1">
      <alignment horizontal="right" vertical="center"/>
      <protection locked="0"/>
    </xf>
    <xf numFmtId="185" fontId="6" fillId="2" borderId="13" xfId="2" applyNumberFormat="1" applyFont="1" applyFill="1" applyBorder="1" applyAlignment="1" applyProtection="1">
      <alignment horizontal="right" vertical="center"/>
      <protection locked="0"/>
    </xf>
    <xf numFmtId="185" fontId="7" fillId="2" borderId="12" xfId="2" applyNumberFormat="1" applyFont="1" applyFill="1" applyBorder="1" applyAlignment="1" applyProtection="1">
      <alignment horizontal="right" vertical="center"/>
      <protection locked="0"/>
    </xf>
    <xf numFmtId="185" fontId="7" fillId="2" borderId="16" xfId="2" applyNumberFormat="1" applyFont="1" applyFill="1" applyBorder="1" applyAlignment="1" applyProtection="1">
      <alignment horizontal="right" vertical="center"/>
      <protection locked="0"/>
    </xf>
    <xf numFmtId="185" fontId="7" fillId="0" borderId="8" xfId="2" applyNumberFormat="1" applyFont="1" applyFill="1" applyBorder="1" applyAlignment="1" applyProtection="1">
      <alignment vertical="center"/>
    </xf>
    <xf numFmtId="185" fontId="7" fillId="0" borderId="19" xfId="2" applyNumberFormat="1" applyFont="1" applyFill="1" applyBorder="1" applyAlignment="1" applyProtection="1">
      <alignment horizontal="right" vertical="center"/>
    </xf>
    <xf numFmtId="186" fontId="3" fillId="12" borderId="6" xfId="3" applyNumberFormat="1" applyFont="1" applyFill="1" applyBorder="1" applyAlignment="1" applyProtection="1">
      <alignment horizontal="left" vertical="center" shrinkToFit="1"/>
      <protection locked="0"/>
    </xf>
    <xf numFmtId="38" fontId="25" fillId="6" borderId="39" xfId="5" applyFont="1" applyFill="1" applyBorder="1" applyAlignment="1" applyProtection="1">
      <alignment horizontal="center" vertical="center" wrapText="1"/>
    </xf>
    <xf numFmtId="0" fontId="4" fillId="3" borderId="24" xfId="4" applyFont="1" applyFill="1" applyBorder="1" applyAlignment="1">
      <alignment horizontal="center" vertical="center" wrapText="1"/>
    </xf>
    <xf numFmtId="0" fontId="4" fillId="3" borderId="25" xfId="4" applyFont="1" applyFill="1" applyBorder="1" applyAlignment="1">
      <alignment horizontal="center" vertical="center" wrapText="1"/>
    </xf>
    <xf numFmtId="0" fontId="4" fillId="3" borderId="26" xfId="4" applyFont="1" applyFill="1" applyBorder="1" applyAlignment="1">
      <alignment horizontal="center" vertical="center"/>
    </xf>
    <xf numFmtId="0" fontId="4" fillId="3" borderId="27" xfId="4" applyFont="1" applyFill="1" applyBorder="1" applyAlignment="1">
      <alignment horizontal="center"/>
    </xf>
    <xf numFmtId="49" fontId="3" fillId="0" borderId="28" xfId="4" applyNumberFormat="1" applyFont="1" applyBorder="1" applyAlignment="1">
      <alignment horizontal="center" vertical="center"/>
    </xf>
    <xf numFmtId="49" fontId="3" fillId="0" borderId="29" xfId="4" applyNumberFormat="1" applyFont="1" applyBorder="1" applyAlignment="1">
      <alignment horizontal="center" vertical="center"/>
    </xf>
    <xf numFmtId="0" fontId="4" fillId="3" borderId="31" xfId="4" applyFont="1" applyFill="1" applyBorder="1" applyAlignment="1">
      <alignment horizontal="center" vertical="center" wrapText="1"/>
    </xf>
    <xf numFmtId="0" fontId="4" fillId="3" borderId="32" xfId="4" applyFont="1" applyFill="1" applyBorder="1" applyAlignment="1">
      <alignment horizontal="center" vertical="center" wrapText="1"/>
    </xf>
    <xf numFmtId="38" fontId="4" fillId="3" borderId="33" xfId="2" applyFont="1" applyFill="1" applyBorder="1" applyAlignment="1" applyProtection="1">
      <alignment horizontal="center" vertical="center" wrapText="1"/>
    </xf>
    <xf numFmtId="38" fontId="4" fillId="3" borderId="34" xfId="2" applyFont="1" applyFill="1" applyBorder="1" applyAlignment="1" applyProtection="1">
      <alignment horizontal="center" vertical="center"/>
    </xf>
    <xf numFmtId="38" fontId="4" fillId="3" borderId="35" xfId="2" applyFont="1" applyFill="1" applyBorder="1" applyAlignment="1" applyProtection="1">
      <alignment horizontal="center" vertical="center" wrapText="1"/>
    </xf>
    <xf numFmtId="38" fontId="4" fillId="3" borderId="36" xfId="2" applyFont="1" applyFill="1" applyBorder="1" applyAlignment="1" applyProtection="1">
      <alignment horizontal="center" vertical="center"/>
    </xf>
    <xf numFmtId="0" fontId="4" fillId="3" borderId="24" xfId="4" applyFont="1" applyFill="1" applyBorder="1" applyAlignment="1">
      <alignment horizontal="center" vertical="center"/>
    </xf>
    <xf numFmtId="0" fontId="4" fillId="3" borderId="25" xfId="4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0" borderId="30" xfId="3" applyFont="1" applyBorder="1" applyAlignment="1">
      <alignment horizontal="left" vertical="center"/>
    </xf>
    <xf numFmtId="0" fontId="5" fillId="0" borderId="30" xfId="3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3" fontId="11" fillId="0" borderId="45" xfId="5" applyNumberFormat="1" applyFont="1" applyBorder="1" applyAlignment="1" applyProtection="1">
      <alignment horizontal="right" vertical="center" wrapText="1"/>
    </xf>
    <xf numFmtId="3" fontId="14" fillId="0" borderId="46" xfId="0" applyNumberFormat="1" applyFont="1" applyBorder="1" applyAlignment="1">
      <alignment horizontal="right" vertical="center"/>
    </xf>
    <xf numFmtId="3" fontId="14" fillId="0" borderId="47" xfId="0" applyNumberFormat="1" applyFont="1" applyBorder="1" applyAlignment="1">
      <alignment horizontal="right" vertical="center"/>
    </xf>
    <xf numFmtId="0" fontId="11" fillId="0" borderId="45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3" fontId="11" fillId="0" borderId="37" xfId="5" applyNumberFormat="1" applyFont="1" applyBorder="1" applyAlignment="1" applyProtection="1">
      <alignment horizontal="right" vertical="center" wrapText="1"/>
    </xf>
    <xf numFmtId="3" fontId="11" fillId="0" borderId="7" xfId="5" applyNumberFormat="1" applyFont="1" applyBorder="1" applyAlignment="1" applyProtection="1">
      <alignment horizontal="right" vertical="center" wrapText="1"/>
    </xf>
    <xf numFmtId="3" fontId="11" fillId="0" borderId="38" xfId="5" applyNumberFormat="1" applyFont="1" applyBorder="1" applyAlignment="1" applyProtection="1">
      <alignment horizontal="right" vertical="center" wrapText="1"/>
    </xf>
    <xf numFmtId="0" fontId="17" fillId="0" borderId="4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3" fontId="11" fillId="0" borderId="68" xfId="5" applyNumberFormat="1" applyFont="1" applyBorder="1" applyAlignment="1" applyProtection="1">
      <alignment horizontal="right" vertical="center" wrapText="1"/>
    </xf>
    <xf numFmtId="3" fontId="11" fillId="0" borderId="69" xfId="5" applyNumberFormat="1" applyFont="1" applyBorder="1" applyAlignment="1" applyProtection="1">
      <alignment horizontal="right" vertical="center" wrapText="1"/>
    </xf>
    <xf numFmtId="3" fontId="11" fillId="0" borderId="70" xfId="5" applyNumberFormat="1" applyFont="1" applyBorder="1" applyAlignment="1" applyProtection="1">
      <alignment horizontal="right" vertical="center" wrapText="1"/>
    </xf>
    <xf numFmtId="0" fontId="17" fillId="0" borderId="37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3" fontId="11" fillId="0" borderId="45" xfId="0" applyNumberFormat="1" applyFont="1" applyBorder="1" applyAlignment="1">
      <alignment horizontal="right" vertical="center"/>
    </xf>
    <xf numFmtId="3" fontId="11" fillId="0" borderId="46" xfId="0" applyNumberFormat="1" applyFont="1" applyBorder="1" applyAlignment="1">
      <alignment horizontal="right" vertical="center"/>
    </xf>
    <xf numFmtId="3" fontId="11" fillId="0" borderId="47" xfId="0" applyNumberFormat="1" applyFont="1" applyBorder="1" applyAlignment="1">
      <alignment horizontal="right" vertical="center"/>
    </xf>
    <xf numFmtId="3" fontId="11" fillId="0" borderId="49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5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4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3" fontId="11" fillId="4" borderId="44" xfId="0" applyNumberFormat="1" applyFont="1" applyFill="1" applyBorder="1" applyAlignment="1" applyProtection="1">
      <alignment horizontal="right" vertical="center"/>
      <protection locked="0"/>
    </xf>
    <xf numFmtId="0" fontId="11" fillId="0" borderId="45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3" fontId="11" fillId="0" borderId="48" xfId="0" applyNumberFormat="1" applyFont="1" applyBorder="1" applyAlignment="1">
      <alignment horizontal="right" vertical="center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3" fontId="15" fillId="0" borderId="42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38" fontId="11" fillId="0" borderId="0" xfId="5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/>
    </xf>
    <xf numFmtId="38" fontId="19" fillId="0" borderId="6" xfId="5" applyFont="1" applyBorder="1" applyAlignment="1" applyProtection="1">
      <alignment horizontal="left"/>
    </xf>
    <xf numFmtId="182" fontId="20" fillId="0" borderId="6" xfId="3" applyNumberFormat="1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3" fontId="11" fillId="2" borderId="45" xfId="0" applyNumberFormat="1" applyFont="1" applyFill="1" applyBorder="1" applyAlignment="1" applyProtection="1">
      <alignment horizontal="right" vertical="center"/>
      <protection locked="0"/>
    </xf>
    <xf numFmtId="3" fontId="11" fillId="2" borderId="46" xfId="0" applyNumberFormat="1" applyFont="1" applyFill="1" applyBorder="1" applyAlignment="1" applyProtection="1">
      <alignment horizontal="right" vertical="center"/>
      <protection locked="0"/>
    </xf>
    <xf numFmtId="3" fontId="11" fillId="2" borderId="47" xfId="0" applyNumberFormat="1" applyFont="1" applyFill="1" applyBorder="1" applyAlignment="1" applyProtection="1">
      <alignment horizontal="right" vertical="center"/>
      <protection locked="0"/>
    </xf>
    <xf numFmtId="0" fontId="17" fillId="0" borderId="45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3" fontId="11" fillId="0" borderId="46" xfId="5" applyNumberFormat="1" applyFont="1" applyBorder="1" applyAlignment="1" applyProtection="1">
      <alignment horizontal="right" vertical="center" wrapText="1"/>
    </xf>
    <xf numFmtId="3" fontId="11" fillId="0" borderId="47" xfId="5" applyNumberFormat="1" applyFont="1" applyBorder="1" applyAlignment="1" applyProtection="1">
      <alignment horizontal="right" vertical="center" wrapText="1"/>
    </xf>
    <xf numFmtId="38" fontId="11" fillId="0" borderId="54" xfId="5" applyFont="1" applyBorder="1" applyAlignment="1" applyProtection="1">
      <alignment horizontal="right" vertical="center"/>
    </xf>
    <xf numFmtId="38" fontId="11" fillId="0" borderId="55" xfId="5" applyFont="1" applyBorder="1" applyAlignment="1" applyProtection="1">
      <alignment horizontal="right" vertical="center"/>
    </xf>
    <xf numFmtId="38" fontId="11" fillId="0" borderId="56" xfId="5" applyFont="1" applyBorder="1" applyAlignment="1" applyProtection="1">
      <alignment horizontal="right" vertical="center"/>
    </xf>
    <xf numFmtId="38" fontId="11" fillId="0" borderId="51" xfId="5" applyFont="1" applyBorder="1" applyAlignment="1" applyProtection="1">
      <alignment horizontal="right" vertical="center"/>
    </xf>
    <xf numFmtId="38" fontId="11" fillId="0" borderId="52" xfId="5" applyFont="1" applyBorder="1" applyAlignment="1" applyProtection="1">
      <alignment horizontal="right" vertical="center"/>
    </xf>
    <xf numFmtId="38" fontId="11" fillId="0" borderId="53" xfId="5" applyFont="1" applyBorder="1" applyAlignment="1" applyProtection="1">
      <alignment horizontal="right" vertical="center"/>
    </xf>
    <xf numFmtId="0" fontId="17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49" fontId="0" fillId="7" borderId="39" xfId="0" applyNumberFormat="1" applyFill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/>
    </xf>
    <xf numFmtId="179" fontId="0" fillId="8" borderId="39" xfId="0" applyNumberFormat="1" applyFill="1" applyBorder="1" applyAlignment="1">
      <alignment horizontal="right" vertical="center"/>
    </xf>
    <xf numFmtId="49" fontId="0" fillId="10" borderId="39" xfId="0" applyNumberFormat="1" applyFill="1" applyBorder="1" applyAlignment="1">
      <alignment horizontal="center" vertical="center" wrapText="1"/>
    </xf>
    <xf numFmtId="49" fontId="0" fillId="10" borderId="39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6">
    <cellStyle name="ハイパーリンク" xfId="1" builtinId="8"/>
    <cellStyle name="桁区切り" xfId="5" builtinId="6"/>
    <cellStyle name="桁区切り 2" xfId="2" xr:uid="{00000000-0005-0000-0000-000002000000}"/>
    <cellStyle name="標準" xfId="0" builtinId="0"/>
    <cellStyle name="標準 2" xfId="3" xr:uid="{00000000-0005-0000-0000-000004000000}"/>
    <cellStyle name="標準_Sheet1" xfId="4" xr:uid="{00000000-0005-0000-0000-000005000000}"/>
  </cellStyles>
  <dxfs count="7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CCFF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  <color rgb="FFF2DCDB"/>
      <color rgb="FFFDE9D9"/>
      <color rgb="FFFFE7FF"/>
      <color rgb="FFFF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485140</xdr:colOff>
      <xdr:row>7</xdr:row>
      <xdr:rowOff>168548</xdr:rowOff>
    </xdr:from>
    <xdr:to>
      <xdr:col>14</xdr:col>
      <xdr:colOff>142240</xdr:colOff>
      <xdr:row>9</xdr:row>
      <xdr:rowOff>36830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FF7AC14-FAFC-4B4A-8C96-42BD4F7F74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16334740" y="1863998"/>
          <a:ext cx="1219200" cy="211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166189</xdr:rowOff>
    </xdr:from>
    <xdr:to>
      <xdr:col>15</xdr:col>
      <xdr:colOff>335280</xdr:colOff>
      <xdr:row>9</xdr:row>
      <xdr:rowOff>58420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17E257-3CF3-4982-A1D7-A3511608FC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556480" y="1861639"/>
          <a:ext cx="1409700" cy="2351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7</xdr:row>
      <xdr:rowOff>215900</xdr:rowOff>
    </xdr:from>
    <xdr:to>
      <xdr:col>11</xdr:col>
      <xdr:colOff>571500</xdr:colOff>
      <xdr:row>9</xdr:row>
      <xdr:rowOff>196850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E7E6281-F0F5-4586-9D36-C1227958EA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3385800" y="1863725"/>
          <a:ext cx="63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280"/>
  <sheetViews>
    <sheetView showGridLines="0" tabSelected="1" view="pageBreakPreview" zoomScale="80" zoomScaleNormal="80" zoomScaleSheetLayoutView="80" workbookViewId="0">
      <selection activeCell="H3" sqref="H3"/>
    </sheetView>
  </sheetViews>
  <sheetFormatPr defaultColWidth="4.6640625" defaultRowHeight="10.8"/>
  <cols>
    <col min="1" max="1" width="8.77734375" style="6" customWidth="1"/>
    <col min="2" max="2" width="14.88671875" style="7" customWidth="1"/>
    <col min="3" max="3" width="18.44140625" style="25" customWidth="1"/>
    <col min="4" max="4" width="24" style="25" customWidth="1"/>
    <col min="5" max="5" width="19.6640625" style="7" customWidth="1"/>
    <col min="6" max="6" width="19.44140625" style="7" bestFit="1" customWidth="1"/>
    <col min="7" max="7" width="19" style="7" bestFit="1" customWidth="1"/>
    <col min="8" max="8" width="33.44140625" style="7" customWidth="1"/>
    <col min="9" max="254" width="9" style="7" customWidth="1"/>
    <col min="255" max="255" width="6.6640625" style="7" customWidth="1"/>
    <col min="256" max="16384" width="4.6640625" style="7"/>
  </cols>
  <sheetData>
    <row r="1" spans="1:12" ht="19.5" customHeight="1">
      <c r="B1" s="168"/>
      <c r="C1" s="169"/>
      <c r="D1" s="169"/>
      <c r="E1" s="169"/>
      <c r="F1" s="169"/>
      <c r="G1" s="169"/>
      <c r="H1" s="169"/>
      <c r="L1" s="8"/>
    </row>
    <row r="2" spans="1:12" ht="42.75" customHeight="1">
      <c r="A2" s="170" t="s">
        <v>16</v>
      </c>
      <c r="B2" s="170"/>
      <c r="C2" s="171"/>
      <c r="D2" s="171"/>
      <c r="E2" s="171"/>
      <c r="F2" s="171"/>
      <c r="G2" s="171"/>
      <c r="H2" s="171"/>
      <c r="L2" s="8"/>
    </row>
    <row r="3" spans="1:12" ht="19.5" customHeight="1">
      <c r="A3" s="9"/>
      <c r="B3" s="10"/>
      <c r="C3" s="11"/>
      <c r="D3" s="11"/>
      <c r="E3" s="10"/>
      <c r="F3" s="10"/>
      <c r="G3" s="12" t="s">
        <v>29</v>
      </c>
      <c r="H3" s="134"/>
    </row>
    <row r="4" spans="1:12" ht="19.5" customHeight="1">
      <c r="A4" s="9"/>
      <c r="B4" s="10"/>
      <c r="C4" s="11"/>
      <c r="D4" s="11"/>
      <c r="E4" s="10"/>
      <c r="F4" s="10"/>
      <c r="G4" s="13" t="s">
        <v>28</v>
      </c>
      <c r="H4" s="135"/>
    </row>
    <row r="5" spans="1:12" ht="18" customHeight="1">
      <c r="A5" s="9"/>
      <c r="B5" s="10"/>
      <c r="C5" s="11"/>
      <c r="D5" s="14"/>
      <c r="E5" s="10"/>
      <c r="F5" s="10"/>
      <c r="G5" s="173" t="s">
        <v>120</v>
      </c>
      <c r="H5" s="172"/>
    </row>
    <row r="6" spans="1:12" ht="19.2" customHeight="1">
      <c r="A6" s="9"/>
      <c r="B6" s="10"/>
      <c r="C6" s="11"/>
      <c r="D6" s="11"/>
      <c r="E6" s="10"/>
      <c r="F6" s="10"/>
      <c r="G6" s="12" t="s">
        <v>27</v>
      </c>
      <c r="H6" s="138"/>
    </row>
    <row r="7" spans="1:12" ht="19.2" customHeight="1">
      <c r="A7" s="9"/>
      <c r="B7" s="10"/>
      <c r="C7" s="11"/>
      <c r="D7" s="11"/>
      <c r="E7" s="10"/>
      <c r="F7" s="10"/>
      <c r="G7" s="172" t="s">
        <v>4</v>
      </c>
      <c r="H7" s="172"/>
    </row>
    <row r="8" spans="1:12" ht="19.2" customHeight="1">
      <c r="A8" s="9"/>
      <c r="B8" s="10"/>
      <c r="C8" s="11"/>
      <c r="D8" s="11"/>
      <c r="E8" s="10"/>
      <c r="F8" s="10"/>
      <c r="G8" s="12" t="s">
        <v>109</v>
      </c>
      <c r="H8" s="152"/>
    </row>
    <row r="9" spans="1:12" ht="19.2" customHeight="1">
      <c r="A9" s="9"/>
      <c r="B9" s="10"/>
      <c r="C9" s="11"/>
      <c r="D9" s="11"/>
      <c r="E9" s="10"/>
      <c r="F9" s="10"/>
      <c r="G9" s="172" t="s">
        <v>110</v>
      </c>
      <c r="H9" s="172"/>
    </row>
    <row r="10" spans="1:12" ht="19.5" customHeight="1">
      <c r="A10" s="9"/>
      <c r="B10" s="10"/>
      <c r="C10" s="11"/>
      <c r="D10" s="11"/>
      <c r="E10" s="10"/>
      <c r="F10" s="10"/>
      <c r="G10" s="3" t="s">
        <v>108</v>
      </c>
      <c r="H10" s="136"/>
    </row>
    <row r="11" spans="1:12" ht="30.75" customHeight="1">
      <c r="A11" s="9"/>
      <c r="B11" s="10"/>
      <c r="C11" s="11"/>
      <c r="D11" s="11"/>
      <c r="E11" s="10"/>
      <c r="F11" s="10"/>
      <c r="G11" s="173" t="s">
        <v>116</v>
      </c>
      <c r="H11" s="172"/>
    </row>
    <row r="12" spans="1:12" ht="19.5" customHeight="1">
      <c r="A12" s="15" t="s">
        <v>2</v>
      </c>
      <c r="B12" s="16"/>
      <c r="C12" s="16"/>
      <c r="D12" s="16"/>
      <c r="E12" s="16"/>
      <c r="F12" s="16"/>
      <c r="G12" s="27"/>
      <c r="H12" s="27"/>
      <c r="I12" s="27"/>
      <c r="J12" s="27"/>
    </row>
    <row r="13" spans="1:12" ht="19.5" customHeight="1">
      <c r="A13" s="16" t="s">
        <v>17</v>
      </c>
      <c r="B13" s="16"/>
      <c r="C13" s="16"/>
      <c r="D13" s="16"/>
      <c r="E13" s="16"/>
      <c r="F13" s="16"/>
      <c r="G13" s="27"/>
      <c r="H13" s="27"/>
      <c r="I13" s="27"/>
      <c r="J13" s="27"/>
    </row>
    <row r="14" spans="1:12" ht="19.5" customHeight="1">
      <c r="A14" s="16" t="s">
        <v>3</v>
      </c>
      <c r="B14" s="16"/>
      <c r="C14" s="16"/>
      <c r="D14" s="16"/>
      <c r="E14" s="16"/>
      <c r="F14" s="16"/>
      <c r="G14" s="27"/>
      <c r="H14" s="28"/>
      <c r="I14" s="28"/>
      <c r="J14" s="28"/>
    </row>
    <row r="15" spans="1:12" ht="19.5" customHeight="1">
      <c r="A15" s="16" t="s">
        <v>7</v>
      </c>
      <c r="B15" s="16"/>
      <c r="C15" s="16"/>
      <c r="D15" s="16"/>
      <c r="E15" s="16"/>
      <c r="F15" s="16"/>
      <c r="G15" s="16"/>
      <c r="H15" s="16"/>
    </row>
    <row r="16" spans="1:12" ht="19.5" customHeight="1">
      <c r="A16" s="16" t="s">
        <v>8</v>
      </c>
      <c r="B16" s="16"/>
      <c r="C16" s="16"/>
      <c r="D16" s="16"/>
      <c r="E16" s="16"/>
      <c r="F16" s="16"/>
      <c r="G16" s="16"/>
      <c r="H16" s="16"/>
    </row>
    <row r="17" spans="1:8" ht="19.5" customHeight="1">
      <c r="A17" s="16" t="s">
        <v>9</v>
      </c>
      <c r="B17" s="16"/>
      <c r="C17" s="16"/>
      <c r="D17" s="16"/>
      <c r="E17" s="16"/>
      <c r="F17" s="16"/>
      <c r="G17" s="16"/>
      <c r="H17" s="16"/>
    </row>
    <row r="18" spans="1:8" ht="19.5" customHeight="1">
      <c r="A18" s="16" t="s">
        <v>6</v>
      </c>
      <c r="B18" s="16"/>
      <c r="C18" s="16"/>
      <c r="D18" s="16"/>
      <c r="E18" s="16"/>
      <c r="F18" s="16"/>
      <c r="G18" s="16"/>
      <c r="H18" s="16"/>
    </row>
    <row r="19" spans="1:8" ht="19.5" customHeight="1" thickBot="1">
      <c r="A19" s="9"/>
      <c r="B19" s="10"/>
      <c r="C19" s="11"/>
      <c r="D19" s="11"/>
      <c r="E19" s="10"/>
      <c r="F19" s="10"/>
      <c r="G19" s="10"/>
      <c r="H19" s="1"/>
    </row>
    <row r="20" spans="1:8" s="17" customFormat="1" ht="29.25" customHeight="1">
      <c r="A20" s="160" t="s">
        <v>10</v>
      </c>
      <c r="B20" s="154" t="s">
        <v>0</v>
      </c>
      <c r="C20" s="162" t="s">
        <v>11</v>
      </c>
      <c r="D20" s="164" t="s">
        <v>12</v>
      </c>
      <c r="E20" s="166" t="s">
        <v>5</v>
      </c>
      <c r="F20" s="154" t="s">
        <v>13</v>
      </c>
      <c r="G20" s="154" t="s">
        <v>14</v>
      </c>
      <c r="H20" s="156" t="s">
        <v>15</v>
      </c>
    </row>
    <row r="21" spans="1:8" s="17" customFormat="1" ht="29.25" customHeight="1" thickBot="1">
      <c r="A21" s="161"/>
      <c r="B21" s="155"/>
      <c r="C21" s="163"/>
      <c r="D21" s="165"/>
      <c r="E21" s="167"/>
      <c r="F21" s="155"/>
      <c r="G21" s="155"/>
      <c r="H21" s="157"/>
    </row>
    <row r="22" spans="1:8" ht="51" customHeight="1">
      <c r="A22" s="18">
        <v>1</v>
      </c>
      <c r="B22" s="4"/>
      <c r="C22" s="146"/>
      <c r="D22" s="147"/>
      <c r="E22" s="140"/>
      <c r="F22" s="143"/>
      <c r="G22" s="29"/>
      <c r="H22" s="30"/>
    </row>
    <row r="23" spans="1:8" ht="51" customHeight="1">
      <c r="A23" s="19">
        <v>2</v>
      </c>
      <c r="B23" s="2"/>
      <c r="C23" s="148"/>
      <c r="D23" s="147"/>
      <c r="E23" s="141"/>
      <c r="F23" s="144"/>
      <c r="G23" s="31"/>
      <c r="H23" s="32"/>
    </row>
    <row r="24" spans="1:8" ht="51" customHeight="1">
      <c r="A24" s="19">
        <v>3</v>
      </c>
      <c r="B24" s="2"/>
      <c r="C24" s="148"/>
      <c r="D24" s="147"/>
      <c r="E24" s="141"/>
      <c r="F24" s="144"/>
      <c r="G24" s="31"/>
      <c r="H24" s="32"/>
    </row>
    <row r="25" spans="1:8" ht="51" customHeight="1">
      <c r="A25" s="19">
        <v>4</v>
      </c>
      <c r="B25" s="2"/>
      <c r="C25" s="148"/>
      <c r="D25" s="147"/>
      <c r="E25" s="141"/>
      <c r="F25" s="144"/>
      <c r="G25" s="31"/>
      <c r="H25" s="32"/>
    </row>
    <row r="26" spans="1:8" ht="51" customHeight="1">
      <c r="A26" s="19">
        <v>5</v>
      </c>
      <c r="B26" s="2"/>
      <c r="C26" s="148"/>
      <c r="D26" s="147"/>
      <c r="E26" s="141"/>
      <c r="F26" s="144"/>
      <c r="G26" s="31"/>
      <c r="H26" s="32"/>
    </row>
    <row r="27" spans="1:8" ht="51" customHeight="1">
      <c r="A27" s="19">
        <v>6</v>
      </c>
      <c r="B27" s="2"/>
      <c r="C27" s="148"/>
      <c r="D27" s="147"/>
      <c r="E27" s="141"/>
      <c r="F27" s="144"/>
      <c r="G27" s="31"/>
      <c r="H27" s="32"/>
    </row>
    <row r="28" spans="1:8" ht="51" customHeight="1">
      <c r="A28" s="19">
        <v>7</v>
      </c>
      <c r="B28" s="2"/>
      <c r="C28" s="148"/>
      <c r="D28" s="147"/>
      <c r="E28" s="141"/>
      <c r="F28" s="144"/>
      <c r="G28" s="31"/>
      <c r="H28" s="32"/>
    </row>
    <row r="29" spans="1:8" ht="51" customHeight="1">
      <c r="A29" s="19">
        <v>8</v>
      </c>
      <c r="B29" s="2"/>
      <c r="C29" s="149"/>
      <c r="D29" s="147"/>
      <c r="E29" s="142"/>
      <c r="F29" s="145"/>
      <c r="G29" s="33"/>
      <c r="H29" s="34"/>
    </row>
    <row r="30" spans="1:8" ht="51" customHeight="1">
      <c r="A30" s="19">
        <v>9</v>
      </c>
      <c r="B30" s="2"/>
      <c r="C30" s="149"/>
      <c r="D30" s="147"/>
      <c r="E30" s="142"/>
      <c r="F30" s="145"/>
      <c r="G30" s="33"/>
      <c r="H30" s="34"/>
    </row>
    <row r="31" spans="1:8" ht="51" customHeight="1" thickBot="1">
      <c r="A31" s="19">
        <v>10</v>
      </c>
      <c r="B31" s="5"/>
      <c r="C31" s="149"/>
      <c r="D31" s="147"/>
      <c r="E31" s="142"/>
      <c r="F31" s="145"/>
      <c r="G31" s="33"/>
      <c r="H31" s="34"/>
    </row>
    <row r="32" spans="1:8" s="20" customFormat="1" ht="30" customHeight="1" thickBot="1">
      <c r="A32" s="158" t="s">
        <v>1</v>
      </c>
      <c r="B32" s="159"/>
      <c r="C32" s="150">
        <f>SUM(C22:C31)</f>
        <v>0</v>
      </c>
      <c r="D32" s="151">
        <f>SUM(D22:D31)</f>
        <v>0</v>
      </c>
      <c r="E32" s="35"/>
      <c r="F32" s="36"/>
      <c r="G32" s="37"/>
      <c r="H32" s="38"/>
    </row>
    <row r="33" spans="1:8">
      <c r="A33" s="21"/>
      <c r="B33" s="22"/>
      <c r="C33" s="23"/>
      <c r="D33" s="24"/>
      <c r="E33" s="22"/>
      <c r="F33" s="22"/>
      <c r="G33" s="22"/>
      <c r="H33" s="22"/>
    </row>
    <row r="34" spans="1:8">
      <c r="A34" s="21"/>
      <c r="B34" s="22"/>
      <c r="C34" s="24"/>
      <c r="D34" s="24"/>
      <c r="E34" s="22"/>
      <c r="F34" s="22"/>
      <c r="G34" s="22"/>
      <c r="H34" s="22"/>
    </row>
    <row r="35" spans="1:8">
      <c r="A35" s="21"/>
      <c r="B35" s="22"/>
      <c r="C35" s="24"/>
      <c r="D35" s="24"/>
      <c r="E35" s="22"/>
      <c r="F35" s="22"/>
      <c r="G35" s="22"/>
      <c r="H35" s="22"/>
    </row>
    <row r="36" spans="1:8">
      <c r="A36" s="21"/>
      <c r="B36" s="22"/>
      <c r="C36" s="24"/>
      <c r="D36" s="24"/>
      <c r="E36" s="22"/>
      <c r="F36" s="22"/>
      <c r="G36" s="22"/>
      <c r="H36" s="22"/>
    </row>
    <row r="37" spans="1:8">
      <c r="A37" s="21"/>
      <c r="B37" s="22"/>
      <c r="C37" s="24"/>
      <c r="D37" s="24"/>
      <c r="E37" s="22"/>
      <c r="F37" s="22"/>
      <c r="G37" s="22"/>
      <c r="H37" s="22"/>
    </row>
    <row r="38" spans="1:8">
      <c r="A38" s="21"/>
      <c r="B38" s="22"/>
      <c r="C38" s="24"/>
      <c r="D38" s="24"/>
      <c r="E38" s="22"/>
      <c r="F38" s="22"/>
      <c r="G38" s="22"/>
      <c r="H38" s="22"/>
    </row>
    <row r="39" spans="1:8">
      <c r="A39" s="21"/>
      <c r="B39" s="22"/>
      <c r="C39" s="24"/>
      <c r="D39" s="24"/>
      <c r="E39" s="22"/>
      <c r="F39" s="22"/>
      <c r="G39" s="22"/>
      <c r="H39" s="22"/>
    </row>
    <row r="40" spans="1:8">
      <c r="A40" s="21"/>
      <c r="B40" s="22"/>
      <c r="C40" s="24"/>
      <c r="D40" s="24"/>
      <c r="E40" s="22"/>
      <c r="F40" s="22"/>
      <c r="G40" s="22"/>
      <c r="H40" s="22"/>
    </row>
    <row r="41" spans="1:8">
      <c r="A41" s="21"/>
      <c r="B41" s="22"/>
      <c r="C41" s="24"/>
      <c r="D41" s="24"/>
      <c r="E41" s="22"/>
      <c r="F41" s="22"/>
      <c r="G41" s="22"/>
      <c r="H41" s="22"/>
    </row>
    <row r="42" spans="1:8">
      <c r="A42" s="21"/>
      <c r="B42" s="22"/>
      <c r="C42" s="24"/>
      <c r="D42" s="24"/>
      <c r="E42" s="22"/>
      <c r="F42" s="22"/>
      <c r="G42" s="22"/>
      <c r="H42" s="22"/>
    </row>
    <row r="43" spans="1:8">
      <c r="A43" s="21"/>
      <c r="B43" s="22"/>
      <c r="C43" s="24"/>
      <c r="D43" s="24"/>
      <c r="E43" s="22"/>
      <c r="F43" s="22"/>
      <c r="G43" s="22"/>
      <c r="H43" s="22"/>
    </row>
    <row r="44" spans="1:8">
      <c r="A44" s="21"/>
      <c r="B44" s="22"/>
      <c r="C44" s="24"/>
      <c r="D44" s="24"/>
      <c r="E44" s="22"/>
      <c r="F44" s="22"/>
      <c r="G44" s="22"/>
      <c r="H44" s="22"/>
    </row>
    <row r="45" spans="1:8">
      <c r="A45" s="21"/>
      <c r="B45" s="22"/>
      <c r="C45" s="24"/>
      <c r="D45" s="24"/>
      <c r="E45" s="22"/>
      <c r="F45" s="22"/>
      <c r="G45" s="22"/>
      <c r="H45" s="22"/>
    </row>
    <row r="46" spans="1:8">
      <c r="A46" s="21"/>
      <c r="B46" s="22"/>
      <c r="C46" s="24"/>
      <c r="D46" s="24"/>
      <c r="E46" s="22"/>
      <c r="F46" s="22"/>
      <c r="G46" s="22"/>
      <c r="H46" s="22"/>
    </row>
    <row r="47" spans="1:8">
      <c r="A47" s="21"/>
      <c r="B47" s="22"/>
      <c r="C47" s="24"/>
      <c r="D47" s="24"/>
      <c r="E47" s="22"/>
      <c r="F47" s="22"/>
      <c r="G47" s="22"/>
      <c r="H47" s="22"/>
    </row>
    <row r="48" spans="1:8">
      <c r="A48" s="21"/>
      <c r="B48" s="22"/>
      <c r="C48" s="24"/>
      <c r="D48" s="24"/>
      <c r="E48" s="22"/>
      <c r="F48" s="22"/>
      <c r="G48" s="22"/>
      <c r="H48" s="22"/>
    </row>
    <row r="49" spans="1:8">
      <c r="A49" s="21"/>
      <c r="B49" s="22"/>
      <c r="C49" s="24"/>
      <c r="D49" s="24"/>
      <c r="E49" s="22"/>
      <c r="F49" s="22"/>
      <c r="G49" s="22"/>
      <c r="H49" s="22"/>
    </row>
    <row r="50" spans="1:8">
      <c r="A50" s="21"/>
      <c r="B50" s="22"/>
      <c r="C50" s="24"/>
      <c r="D50" s="24"/>
      <c r="E50" s="22"/>
      <c r="F50" s="22"/>
      <c r="G50" s="22"/>
      <c r="H50" s="22"/>
    </row>
    <row r="51" spans="1:8">
      <c r="A51" s="21"/>
      <c r="B51" s="22"/>
      <c r="C51" s="24"/>
      <c r="D51" s="24"/>
      <c r="E51" s="22"/>
      <c r="F51" s="22"/>
      <c r="G51" s="22"/>
      <c r="H51" s="22"/>
    </row>
    <row r="52" spans="1:8">
      <c r="A52" s="21"/>
      <c r="B52" s="22"/>
      <c r="C52" s="24"/>
      <c r="D52" s="24"/>
      <c r="E52" s="22"/>
      <c r="F52" s="22"/>
      <c r="G52" s="22"/>
      <c r="H52" s="22"/>
    </row>
    <row r="53" spans="1:8">
      <c r="A53" s="21"/>
      <c r="B53" s="22"/>
      <c r="C53" s="24"/>
      <c r="D53" s="24"/>
      <c r="E53" s="22"/>
      <c r="F53" s="22"/>
      <c r="G53" s="22"/>
      <c r="H53" s="22"/>
    </row>
    <row r="54" spans="1:8">
      <c r="A54" s="21"/>
      <c r="B54" s="22"/>
      <c r="C54" s="24"/>
      <c r="D54" s="24"/>
      <c r="E54" s="22"/>
      <c r="F54" s="22"/>
      <c r="G54" s="22"/>
      <c r="H54" s="22"/>
    </row>
    <row r="55" spans="1:8">
      <c r="A55" s="21"/>
      <c r="B55" s="22"/>
      <c r="C55" s="24"/>
      <c r="D55" s="24"/>
      <c r="E55" s="22"/>
      <c r="F55" s="22"/>
      <c r="G55" s="22"/>
      <c r="H55" s="22"/>
    </row>
    <row r="56" spans="1:8">
      <c r="A56" s="21"/>
      <c r="B56" s="22"/>
      <c r="C56" s="24"/>
      <c r="D56" s="24"/>
      <c r="E56" s="22"/>
      <c r="F56" s="22"/>
      <c r="G56" s="22"/>
      <c r="H56" s="22"/>
    </row>
    <row r="57" spans="1:8">
      <c r="A57" s="21"/>
      <c r="B57" s="22"/>
      <c r="C57" s="24"/>
      <c r="D57" s="24"/>
      <c r="E57" s="22"/>
      <c r="F57" s="22"/>
      <c r="G57" s="22"/>
      <c r="H57" s="22"/>
    </row>
    <row r="58" spans="1:8">
      <c r="A58" s="21"/>
      <c r="B58" s="22"/>
      <c r="C58" s="24"/>
      <c r="D58" s="24"/>
      <c r="E58" s="22"/>
      <c r="F58" s="22"/>
      <c r="G58" s="22"/>
      <c r="H58" s="22"/>
    </row>
    <row r="59" spans="1:8">
      <c r="A59" s="21"/>
      <c r="B59" s="22"/>
      <c r="C59" s="24"/>
      <c r="D59" s="24"/>
      <c r="E59" s="22"/>
      <c r="F59" s="22"/>
      <c r="G59" s="22"/>
      <c r="H59" s="22"/>
    </row>
    <row r="60" spans="1:8">
      <c r="A60" s="21"/>
      <c r="B60" s="22"/>
      <c r="C60" s="24"/>
      <c r="D60" s="24"/>
      <c r="E60" s="22"/>
      <c r="F60" s="22"/>
      <c r="G60" s="22"/>
      <c r="H60" s="22"/>
    </row>
    <row r="61" spans="1:8">
      <c r="A61" s="21"/>
      <c r="B61" s="22"/>
      <c r="C61" s="24"/>
      <c r="D61" s="24"/>
      <c r="E61" s="22"/>
      <c r="F61" s="22"/>
      <c r="G61" s="22"/>
      <c r="H61" s="22"/>
    </row>
    <row r="62" spans="1:8">
      <c r="A62" s="21"/>
      <c r="B62" s="22"/>
      <c r="C62" s="24"/>
      <c r="D62" s="24"/>
      <c r="E62" s="22"/>
      <c r="F62" s="22"/>
      <c r="G62" s="22"/>
      <c r="H62" s="22"/>
    </row>
    <row r="63" spans="1:8">
      <c r="A63" s="21"/>
      <c r="B63" s="22"/>
      <c r="C63" s="24"/>
      <c r="D63" s="24"/>
      <c r="E63" s="22"/>
      <c r="F63" s="22"/>
      <c r="G63" s="22"/>
      <c r="H63" s="22"/>
    </row>
    <row r="64" spans="1:8">
      <c r="A64" s="21"/>
      <c r="B64" s="22"/>
      <c r="C64" s="24"/>
      <c r="D64" s="24"/>
      <c r="E64" s="22"/>
      <c r="F64" s="22"/>
      <c r="G64" s="22"/>
      <c r="H64" s="22"/>
    </row>
    <row r="65" spans="1:8">
      <c r="A65" s="21"/>
      <c r="B65" s="22"/>
      <c r="C65" s="24"/>
      <c r="D65" s="24"/>
      <c r="E65" s="22"/>
      <c r="F65" s="22"/>
      <c r="G65" s="22"/>
      <c r="H65" s="22"/>
    </row>
    <row r="66" spans="1:8">
      <c r="A66" s="21"/>
      <c r="B66" s="22"/>
      <c r="C66" s="24"/>
      <c r="D66" s="24"/>
      <c r="E66" s="22"/>
      <c r="F66" s="22"/>
      <c r="G66" s="22"/>
      <c r="H66" s="22"/>
    </row>
    <row r="67" spans="1:8">
      <c r="A67" s="21"/>
      <c r="B67" s="22"/>
      <c r="C67" s="24"/>
      <c r="D67" s="24"/>
      <c r="E67" s="22"/>
      <c r="F67" s="22"/>
      <c r="G67" s="22"/>
      <c r="H67" s="22"/>
    </row>
    <row r="68" spans="1:8">
      <c r="A68" s="21"/>
      <c r="B68" s="22"/>
      <c r="C68" s="24"/>
      <c r="D68" s="24"/>
      <c r="E68" s="22"/>
      <c r="F68" s="22"/>
      <c r="G68" s="22"/>
      <c r="H68" s="22"/>
    </row>
    <row r="69" spans="1:8">
      <c r="A69" s="21"/>
      <c r="B69" s="22"/>
      <c r="C69" s="24"/>
      <c r="D69" s="24"/>
      <c r="E69" s="22"/>
      <c r="F69" s="22"/>
      <c r="G69" s="22"/>
      <c r="H69" s="22"/>
    </row>
    <row r="70" spans="1:8">
      <c r="A70" s="21"/>
      <c r="B70" s="22"/>
      <c r="C70" s="24"/>
      <c r="D70" s="24"/>
      <c r="E70" s="22"/>
      <c r="F70" s="22"/>
      <c r="G70" s="22"/>
      <c r="H70" s="22"/>
    </row>
    <row r="71" spans="1:8">
      <c r="A71" s="21"/>
      <c r="B71" s="22"/>
      <c r="C71" s="24"/>
      <c r="D71" s="24"/>
      <c r="E71" s="22"/>
      <c r="F71" s="22"/>
      <c r="G71" s="22"/>
      <c r="H71" s="22"/>
    </row>
    <row r="72" spans="1:8">
      <c r="A72" s="21"/>
      <c r="B72" s="22"/>
      <c r="C72" s="24"/>
      <c r="D72" s="24"/>
      <c r="E72" s="22"/>
      <c r="F72" s="22"/>
      <c r="G72" s="22"/>
      <c r="H72" s="22"/>
    </row>
    <row r="73" spans="1:8">
      <c r="A73" s="21"/>
      <c r="B73" s="22"/>
      <c r="C73" s="24"/>
      <c r="D73" s="24"/>
      <c r="E73" s="22"/>
      <c r="F73" s="22"/>
      <c r="G73" s="22"/>
      <c r="H73" s="22"/>
    </row>
    <row r="74" spans="1:8">
      <c r="A74" s="21"/>
      <c r="B74" s="22"/>
      <c r="C74" s="24"/>
      <c r="D74" s="24"/>
      <c r="E74" s="22"/>
      <c r="F74" s="22"/>
      <c r="G74" s="22"/>
      <c r="H74" s="22"/>
    </row>
    <row r="75" spans="1:8">
      <c r="A75" s="21"/>
      <c r="B75" s="22"/>
      <c r="C75" s="24"/>
      <c r="D75" s="24"/>
      <c r="E75" s="22"/>
      <c r="F75" s="22"/>
      <c r="G75" s="22"/>
      <c r="H75" s="22"/>
    </row>
    <row r="76" spans="1:8">
      <c r="A76" s="21"/>
      <c r="B76" s="22"/>
      <c r="C76" s="24"/>
      <c r="D76" s="24"/>
      <c r="E76" s="22"/>
      <c r="F76" s="22"/>
      <c r="G76" s="22"/>
      <c r="H76" s="22"/>
    </row>
    <row r="77" spans="1:8">
      <c r="A77" s="21"/>
      <c r="B77" s="22"/>
      <c r="C77" s="24"/>
      <c r="D77" s="24"/>
      <c r="E77" s="22"/>
      <c r="F77" s="22"/>
      <c r="G77" s="22"/>
      <c r="H77" s="22"/>
    </row>
    <row r="78" spans="1:8">
      <c r="A78" s="21"/>
      <c r="B78" s="22"/>
      <c r="C78" s="24"/>
      <c r="D78" s="24"/>
      <c r="E78" s="22"/>
      <c r="F78" s="22"/>
      <c r="G78" s="22"/>
      <c r="H78" s="22"/>
    </row>
    <row r="79" spans="1:8">
      <c r="A79" s="21"/>
      <c r="B79" s="22"/>
      <c r="C79" s="24"/>
      <c r="D79" s="24"/>
      <c r="E79" s="22"/>
      <c r="F79" s="22"/>
      <c r="G79" s="22"/>
      <c r="H79" s="22"/>
    </row>
    <row r="80" spans="1:8">
      <c r="A80" s="21"/>
      <c r="B80" s="22"/>
      <c r="C80" s="24"/>
      <c r="D80" s="24"/>
      <c r="E80" s="22"/>
      <c r="F80" s="22"/>
      <c r="G80" s="22"/>
      <c r="H80" s="22"/>
    </row>
    <row r="81" spans="1:8">
      <c r="A81" s="21"/>
      <c r="B81" s="22"/>
      <c r="C81" s="24"/>
      <c r="D81" s="24"/>
      <c r="E81" s="22"/>
      <c r="F81" s="22"/>
      <c r="G81" s="22"/>
      <c r="H81" s="22"/>
    </row>
    <row r="82" spans="1:8">
      <c r="A82" s="21"/>
      <c r="B82" s="22"/>
      <c r="C82" s="24"/>
      <c r="D82" s="24"/>
      <c r="E82" s="22"/>
      <c r="F82" s="22"/>
      <c r="G82" s="22"/>
      <c r="H82" s="22"/>
    </row>
    <row r="83" spans="1:8">
      <c r="A83" s="21"/>
      <c r="B83" s="22"/>
      <c r="C83" s="24"/>
      <c r="D83" s="24"/>
      <c r="E83" s="22"/>
      <c r="F83" s="22"/>
      <c r="G83" s="22"/>
      <c r="H83" s="22"/>
    </row>
    <row r="84" spans="1:8">
      <c r="A84" s="21"/>
      <c r="B84" s="22"/>
      <c r="C84" s="24"/>
      <c r="D84" s="24"/>
      <c r="E84" s="22"/>
      <c r="F84" s="22"/>
      <c r="G84" s="22"/>
      <c r="H84" s="22"/>
    </row>
    <row r="85" spans="1:8">
      <c r="A85" s="21"/>
      <c r="B85" s="22"/>
      <c r="C85" s="24"/>
      <c r="D85" s="24"/>
      <c r="E85" s="22"/>
      <c r="F85" s="22"/>
      <c r="G85" s="22"/>
      <c r="H85" s="22"/>
    </row>
    <row r="86" spans="1:8">
      <c r="A86" s="21"/>
      <c r="B86" s="22"/>
      <c r="C86" s="24"/>
      <c r="D86" s="24"/>
      <c r="E86" s="22"/>
      <c r="F86" s="22"/>
      <c r="G86" s="22"/>
      <c r="H86" s="22"/>
    </row>
    <row r="87" spans="1:8">
      <c r="A87" s="21"/>
      <c r="B87" s="22"/>
      <c r="C87" s="24"/>
      <c r="D87" s="24"/>
      <c r="E87" s="22"/>
      <c r="F87" s="22"/>
      <c r="G87" s="22"/>
      <c r="H87" s="22"/>
    </row>
    <row r="88" spans="1:8">
      <c r="A88" s="21"/>
      <c r="B88" s="22"/>
      <c r="C88" s="24"/>
      <c r="D88" s="24"/>
      <c r="E88" s="22"/>
      <c r="F88" s="22"/>
      <c r="G88" s="22"/>
      <c r="H88" s="22"/>
    </row>
    <row r="89" spans="1:8">
      <c r="A89" s="21"/>
      <c r="B89" s="22"/>
      <c r="C89" s="24"/>
      <c r="D89" s="24"/>
      <c r="E89" s="22"/>
      <c r="F89" s="22"/>
      <c r="G89" s="22"/>
      <c r="H89" s="22"/>
    </row>
    <row r="90" spans="1:8">
      <c r="A90" s="21"/>
      <c r="B90" s="22"/>
      <c r="C90" s="24"/>
      <c r="D90" s="24"/>
      <c r="E90" s="22"/>
      <c r="F90" s="22"/>
      <c r="G90" s="22"/>
      <c r="H90" s="22"/>
    </row>
    <row r="91" spans="1:8">
      <c r="A91" s="21"/>
      <c r="B91" s="22"/>
      <c r="C91" s="24"/>
      <c r="D91" s="24"/>
      <c r="E91" s="22"/>
      <c r="F91" s="22"/>
      <c r="G91" s="22"/>
      <c r="H91" s="22"/>
    </row>
    <row r="92" spans="1:8">
      <c r="A92" s="21"/>
      <c r="B92" s="22"/>
      <c r="C92" s="24"/>
      <c r="D92" s="24"/>
      <c r="E92" s="22"/>
      <c r="F92" s="22"/>
      <c r="G92" s="22"/>
      <c r="H92" s="22"/>
    </row>
    <row r="93" spans="1:8">
      <c r="A93" s="21"/>
      <c r="B93" s="22"/>
      <c r="C93" s="24"/>
      <c r="D93" s="24"/>
      <c r="E93" s="22"/>
      <c r="F93" s="22"/>
      <c r="G93" s="22"/>
      <c r="H93" s="22"/>
    </row>
    <row r="94" spans="1:8">
      <c r="A94" s="21"/>
      <c r="B94" s="22"/>
      <c r="C94" s="24"/>
      <c r="D94" s="24"/>
      <c r="E94" s="22"/>
      <c r="F94" s="22"/>
      <c r="G94" s="22"/>
      <c r="H94" s="22"/>
    </row>
    <row r="95" spans="1:8">
      <c r="A95" s="21"/>
      <c r="B95" s="22"/>
      <c r="C95" s="24"/>
      <c r="D95" s="24"/>
      <c r="E95" s="22"/>
      <c r="F95" s="22"/>
      <c r="G95" s="22"/>
      <c r="H95" s="22"/>
    </row>
    <row r="96" spans="1:8">
      <c r="A96" s="21"/>
      <c r="B96" s="22"/>
      <c r="C96" s="24"/>
      <c r="D96" s="24"/>
      <c r="E96" s="22"/>
      <c r="F96" s="22"/>
      <c r="G96" s="22"/>
      <c r="H96" s="22"/>
    </row>
    <row r="97" spans="1:8">
      <c r="A97" s="21"/>
      <c r="B97" s="22"/>
      <c r="C97" s="24"/>
      <c r="D97" s="24"/>
      <c r="E97" s="22"/>
      <c r="F97" s="22"/>
      <c r="G97" s="22"/>
      <c r="H97" s="22"/>
    </row>
    <row r="98" spans="1:8">
      <c r="A98" s="21"/>
      <c r="B98" s="22"/>
      <c r="C98" s="24"/>
      <c r="D98" s="24"/>
      <c r="E98" s="22"/>
      <c r="F98" s="22"/>
      <c r="G98" s="22"/>
      <c r="H98" s="22"/>
    </row>
    <row r="99" spans="1:8">
      <c r="A99" s="21"/>
      <c r="B99" s="22"/>
      <c r="C99" s="24"/>
      <c r="D99" s="24"/>
      <c r="E99" s="22"/>
      <c r="F99" s="22"/>
      <c r="G99" s="22"/>
      <c r="H99" s="22"/>
    </row>
    <row r="100" spans="1:8">
      <c r="A100" s="21"/>
      <c r="B100" s="22"/>
      <c r="C100" s="24"/>
      <c r="D100" s="24"/>
      <c r="E100" s="22"/>
      <c r="F100" s="22"/>
      <c r="G100" s="22"/>
      <c r="H100" s="22"/>
    </row>
    <row r="101" spans="1:8">
      <c r="A101" s="21"/>
      <c r="B101" s="22"/>
      <c r="C101" s="24"/>
      <c r="D101" s="24"/>
      <c r="E101" s="22"/>
      <c r="F101" s="22"/>
      <c r="G101" s="22"/>
      <c r="H101" s="22"/>
    </row>
    <row r="102" spans="1:8">
      <c r="A102" s="21"/>
      <c r="B102" s="22"/>
      <c r="C102" s="24"/>
      <c r="D102" s="24"/>
      <c r="E102" s="22"/>
      <c r="F102" s="22"/>
      <c r="G102" s="22"/>
      <c r="H102" s="22"/>
    </row>
    <row r="103" spans="1:8">
      <c r="A103" s="21"/>
      <c r="B103" s="22"/>
      <c r="C103" s="24"/>
      <c r="D103" s="24"/>
      <c r="E103" s="22"/>
      <c r="F103" s="22"/>
      <c r="G103" s="22"/>
      <c r="H103" s="22"/>
    </row>
    <row r="104" spans="1:8">
      <c r="A104" s="21"/>
      <c r="B104" s="22"/>
      <c r="C104" s="24"/>
      <c r="D104" s="24"/>
      <c r="E104" s="22"/>
      <c r="F104" s="22"/>
      <c r="G104" s="22"/>
      <c r="H104" s="22"/>
    </row>
    <row r="105" spans="1:8">
      <c r="A105" s="21"/>
      <c r="B105" s="22"/>
      <c r="C105" s="24"/>
      <c r="D105" s="24"/>
      <c r="E105" s="22"/>
      <c r="F105" s="22"/>
      <c r="G105" s="22"/>
      <c r="H105" s="22"/>
    </row>
    <row r="106" spans="1:8">
      <c r="A106" s="21"/>
      <c r="B106" s="22"/>
      <c r="C106" s="24"/>
      <c r="D106" s="24"/>
      <c r="E106" s="22"/>
      <c r="F106" s="22"/>
      <c r="G106" s="22"/>
      <c r="H106" s="22"/>
    </row>
    <row r="107" spans="1:8">
      <c r="A107" s="21"/>
      <c r="B107" s="22"/>
      <c r="C107" s="24"/>
      <c r="D107" s="24"/>
      <c r="E107" s="22"/>
      <c r="F107" s="22"/>
      <c r="G107" s="22"/>
      <c r="H107" s="22"/>
    </row>
    <row r="108" spans="1:8">
      <c r="A108" s="21"/>
      <c r="B108" s="22"/>
      <c r="C108" s="24"/>
      <c r="D108" s="24"/>
      <c r="E108" s="22"/>
      <c r="F108" s="22"/>
      <c r="G108" s="22"/>
      <c r="H108" s="22"/>
    </row>
    <row r="109" spans="1:8">
      <c r="A109" s="21"/>
      <c r="B109" s="22"/>
      <c r="C109" s="24"/>
      <c r="D109" s="24"/>
      <c r="E109" s="22"/>
      <c r="F109" s="22"/>
      <c r="G109" s="22"/>
      <c r="H109" s="22"/>
    </row>
    <row r="110" spans="1:8">
      <c r="A110" s="21"/>
      <c r="B110" s="22"/>
      <c r="C110" s="24"/>
      <c r="D110" s="24"/>
      <c r="E110" s="22"/>
      <c r="F110" s="22"/>
      <c r="G110" s="22"/>
      <c r="H110" s="22"/>
    </row>
    <row r="111" spans="1:8">
      <c r="A111" s="21"/>
      <c r="B111" s="22"/>
      <c r="C111" s="24"/>
      <c r="D111" s="24"/>
      <c r="E111" s="22"/>
      <c r="F111" s="22"/>
      <c r="G111" s="22"/>
      <c r="H111" s="22"/>
    </row>
    <row r="112" spans="1:8">
      <c r="A112" s="21"/>
      <c r="B112" s="22"/>
      <c r="C112" s="24"/>
      <c r="D112" s="24"/>
      <c r="E112" s="22"/>
      <c r="F112" s="22"/>
      <c r="G112" s="22"/>
      <c r="H112" s="22"/>
    </row>
    <row r="113" spans="1:8">
      <c r="A113" s="21"/>
      <c r="B113" s="22"/>
      <c r="C113" s="24"/>
      <c r="D113" s="24"/>
      <c r="E113" s="22"/>
      <c r="F113" s="22"/>
      <c r="G113" s="22"/>
      <c r="H113" s="22"/>
    </row>
    <row r="114" spans="1:8">
      <c r="A114" s="21"/>
      <c r="B114" s="22"/>
      <c r="C114" s="24"/>
      <c r="D114" s="24"/>
      <c r="E114" s="22"/>
      <c r="F114" s="22"/>
      <c r="G114" s="22"/>
      <c r="H114" s="22"/>
    </row>
    <row r="115" spans="1:8">
      <c r="A115" s="21"/>
      <c r="B115" s="22"/>
      <c r="C115" s="24"/>
      <c r="D115" s="24"/>
      <c r="E115" s="22"/>
      <c r="F115" s="22"/>
      <c r="G115" s="22"/>
      <c r="H115" s="22"/>
    </row>
    <row r="116" spans="1:8">
      <c r="A116" s="21"/>
      <c r="B116" s="22"/>
      <c r="C116" s="24"/>
      <c r="D116" s="24"/>
      <c r="E116" s="22"/>
      <c r="F116" s="22"/>
      <c r="G116" s="22"/>
      <c r="H116" s="22"/>
    </row>
    <row r="117" spans="1:8">
      <c r="A117" s="21"/>
      <c r="B117" s="22"/>
      <c r="C117" s="24"/>
      <c r="D117" s="24"/>
      <c r="E117" s="22"/>
      <c r="F117" s="22"/>
      <c r="G117" s="22"/>
      <c r="H117" s="22"/>
    </row>
    <row r="118" spans="1:8">
      <c r="A118" s="21"/>
      <c r="B118" s="22"/>
      <c r="C118" s="24"/>
      <c r="D118" s="24"/>
      <c r="E118" s="22"/>
      <c r="F118" s="22"/>
      <c r="G118" s="22"/>
      <c r="H118" s="22"/>
    </row>
    <row r="119" spans="1:8">
      <c r="A119" s="21"/>
      <c r="B119" s="22"/>
      <c r="C119" s="24"/>
      <c r="D119" s="24"/>
      <c r="E119" s="22"/>
      <c r="F119" s="22"/>
      <c r="G119" s="22"/>
      <c r="H119" s="22"/>
    </row>
    <row r="120" spans="1:8">
      <c r="A120" s="21"/>
      <c r="B120" s="22"/>
      <c r="C120" s="24"/>
      <c r="D120" s="24"/>
      <c r="E120" s="22"/>
      <c r="F120" s="22"/>
      <c r="G120" s="22"/>
      <c r="H120" s="22"/>
    </row>
    <row r="121" spans="1:8">
      <c r="A121" s="21"/>
      <c r="B121" s="22"/>
      <c r="C121" s="24"/>
      <c r="D121" s="24"/>
      <c r="E121" s="22"/>
      <c r="F121" s="22"/>
      <c r="G121" s="22"/>
      <c r="H121" s="22"/>
    </row>
    <row r="122" spans="1:8">
      <c r="A122" s="21"/>
      <c r="B122" s="22"/>
      <c r="C122" s="24"/>
      <c r="D122" s="24"/>
      <c r="E122" s="22"/>
      <c r="F122" s="22"/>
      <c r="G122" s="22"/>
      <c r="H122" s="22"/>
    </row>
    <row r="123" spans="1:8">
      <c r="A123" s="21"/>
      <c r="B123" s="22"/>
      <c r="C123" s="24"/>
      <c r="D123" s="24"/>
      <c r="E123" s="22"/>
      <c r="F123" s="22"/>
      <c r="G123" s="22"/>
      <c r="H123" s="22"/>
    </row>
    <row r="124" spans="1:8">
      <c r="A124" s="21"/>
      <c r="B124" s="22"/>
      <c r="C124" s="24"/>
      <c r="D124" s="24"/>
      <c r="E124" s="22"/>
      <c r="F124" s="22"/>
      <c r="G124" s="22"/>
      <c r="H124" s="22"/>
    </row>
    <row r="125" spans="1:8">
      <c r="A125" s="21"/>
      <c r="B125" s="22"/>
      <c r="C125" s="24"/>
      <c r="D125" s="24"/>
      <c r="E125" s="22"/>
      <c r="F125" s="22"/>
      <c r="G125" s="22"/>
      <c r="H125" s="22"/>
    </row>
    <row r="126" spans="1:8">
      <c r="A126" s="21"/>
      <c r="B126" s="22"/>
      <c r="C126" s="24"/>
      <c r="D126" s="24"/>
      <c r="E126" s="22"/>
      <c r="F126" s="22"/>
      <c r="G126" s="22"/>
      <c r="H126" s="22"/>
    </row>
    <row r="127" spans="1:8">
      <c r="A127" s="21"/>
      <c r="B127" s="22"/>
      <c r="C127" s="24"/>
      <c r="D127" s="24"/>
      <c r="E127" s="22"/>
      <c r="F127" s="22"/>
      <c r="G127" s="22"/>
      <c r="H127" s="22"/>
    </row>
    <row r="128" spans="1:8">
      <c r="A128" s="21"/>
      <c r="B128" s="22"/>
      <c r="C128" s="24"/>
      <c r="D128" s="24"/>
      <c r="E128" s="22"/>
      <c r="F128" s="22"/>
      <c r="G128" s="22"/>
      <c r="H128" s="22"/>
    </row>
    <row r="129" spans="1:8">
      <c r="A129" s="21"/>
      <c r="B129" s="22"/>
      <c r="C129" s="24"/>
      <c r="D129" s="24"/>
      <c r="E129" s="22"/>
      <c r="F129" s="22"/>
      <c r="G129" s="22"/>
      <c r="H129" s="22"/>
    </row>
    <row r="130" spans="1:8">
      <c r="A130" s="21"/>
      <c r="B130" s="22"/>
      <c r="C130" s="24"/>
      <c r="D130" s="24"/>
      <c r="E130" s="22"/>
      <c r="F130" s="22"/>
      <c r="G130" s="22"/>
      <c r="H130" s="22"/>
    </row>
    <row r="131" spans="1:8">
      <c r="A131" s="21"/>
      <c r="B131" s="22"/>
      <c r="C131" s="24"/>
      <c r="D131" s="24"/>
      <c r="E131" s="22"/>
      <c r="F131" s="22"/>
      <c r="G131" s="22"/>
      <c r="H131" s="22"/>
    </row>
    <row r="132" spans="1:8">
      <c r="A132" s="21"/>
      <c r="B132" s="22"/>
      <c r="C132" s="24"/>
      <c r="D132" s="24"/>
      <c r="E132" s="22"/>
      <c r="F132" s="22"/>
      <c r="G132" s="22"/>
      <c r="H132" s="22"/>
    </row>
    <row r="133" spans="1:8">
      <c r="A133" s="21"/>
      <c r="B133" s="22"/>
      <c r="C133" s="24"/>
      <c r="D133" s="24"/>
      <c r="E133" s="22"/>
      <c r="F133" s="22"/>
      <c r="G133" s="22"/>
      <c r="H133" s="22"/>
    </row>
    <row r="134" spans="1:8">
      <c r="A134" s="21"/>
      <c r="B134" s="22"/>
      <c r="C134" s="24"/>
      <c r="D134" s="24"/>
      <c r="E134" s="22"/>
      <c r="F134" s="22"/>
      <c r="G134" s="22"/>
      <c r="H134" s="22"/>
    </row>
    <row r="135" spans="1:8">
      <c r="A135" s="21"/>
      <c r="B135" s="22"/>
      <c r="C135" s="24"/>
      <c r="D135" s="24"/>
      <c r="E135" s="22"/>
      <c r="F135" s="22"/>
      <c r="G135" s="22"/>
      <c r="H135" s="22"/>
    </row>
    <row r="136" spans="1:8">
      <c r="A136" s="21"/>
      <c r="B136" s="22"/>
      <c r="C136" s="24"/>
      <c r="D136" s="24"/>
      <c r="E136" s="22"/>
      <c r="F136" s="22"/>
      <c r="G136" s="22"/>
      <c r="H136" s="22"/>
    </row>
    <row r="137" spans="1:8">
      <c r="A137" s="21"/>
      <c r="B137" s="22"/>
      <c r="C137" s="24"/>
      <c r="D137" s="24"/>
      <c r="E137" s="22"/>
      <c r="F137" s="22"/>
      <c r="G137" s="22"/>
      <c r="H137" s="22"/>
    </row>
    <row r="138" spans="1:8">
      <c r="A138" s="21"/>
      <c r="B138" s="22"/>
      <c r="C138" s="24"/>
      <c r="D138" s="24"/>
      <c r="E138" s="22"/>
      <c r="F138" s="22"/>
      <c r="G138" s="22"/>
      <c r="H138" s="22"/>
    </row>
    <row r="139" spans="1:8">
      <c r="A139" s="21"/>
      <c r="B139" s="22"/>
      <c r="C139" s="24"/>
      <c r="D139" s="24"/>
      <c r="E139" s="22"/>
      <c r="F139" s="22"/>
      <c r="G139" s="22"/>
      <c r="H139" s="22"/>
    </row>
    <row r="140" spans="1:8">
      <c r="A140" s="21"/>
      <c r="B140" s="22"/>
      <c r="C140" s="24"/>
      <c r="D140" s="24"/>
      <c r="E140" s="22"/>
      <c r="F140" s="22"/>
      <c r="G140" s="22"/>
      <c r="H140" s="22"/>
    </row>
    <row r="141" spans="1:8">
      <c r="A141" s="21"/>
      <c r="B141" s="22"/>
      <c r="C141" s="24"/>
      <c r="D141" s="24"/>
      <c r="E141" s="22"/>
      <c r="F141" s="22"/>
      <c r="G141" s="22"/>
      <c r="H141" s="22"/>
    </row>
    <row r="142" spans="1:8">
      <c r="A142" s="21"/>
      <c r="B142" s="22"/>
      <c r="C142" s="24"/>
      <c r="D142" s="24"/>
      <c r="E142" s="22"/>
      <c r="F142" s="22"/>
      <c r="G142" s="22"/>
      <c r="H142" s="22"/>
    </row>
    <row r="143" spans="1:8">
      <c r="A143" s="21"/>
      <c r="B143" s="22"/>
      <c r="C143" s="24"/>
      <c r="D143" s="24"/>
      <c r="E143" s="22"/>
      <c r="F143" s="22"/>
      <c r="G143" s="22"/>
      <c r="H143" s="22"/>
    </row>
    <row r="144" spans="1:8">
      <c r="A144" s="21"/>
      <c r="B144" s="22"/>
      <c r="C144" s="24"/>
      <c r="D144" s="24"/>
      <c r="E144" s="22"/>
      <c r="F144" s="22"/>
      <c r="G144" s="22"/>
      <c r="H144" s="22"/>
    </row>
    <row r="145" spans="1:8">
      <c r="A145" s="21"/>
      <c r="B145" s="22"/>
      <c r="C145" s="24"/>
      <c r="D145" s="24"/>
      <c r="E145" s="22"/>
      <c r="F145" s="22"/>
      <c r="G145" s="22"/>
      <c r="H145" s="22"/>
    </row>
    <row r="146" spans="1:8">
      <c r="A146" s="21"/>
      <c r="B146" s="22"/>
      <c r="C146" s="24"/>
      <c r="D146" s="24"/>
      <c r="E146" s="22"/>
      <c r="F146" s="22"/>
      <c r="G146" s="22"/>
      <c r="H146" s="22"/>
    </row>
    <row r="147" spans="1:8">
      <c r="A147" s="21"/>
      <c r="B147" s="22"/>
      <c r="C147" s="24"/>
      <c r="D147" s="24"/>
      <c r="E147" s="22"/>
      <c r="F147" s="22"/>
      <c r="G147" s="22"/>
      <c r="H147" s="22"/>
    </row>
    <row r="148" spans="1:8">
      <c r="A148" s="21"/>
      <c r="B148" s="22"/>
      <c r="C148" s="24"/>
      <c r="D148" s="24"/>
      <c r="E148" s="22"/>
      <c r="F148" s="22"/>
      <c r="G148" s="22"/>
      <c r="H148" s="22"/>
    </row>
    <row r="149" spans="1:8">
      <c r="A149" s="21"/>
      <c r="B149" s="22"/>
      <c r="C149" s="24"/>
      <c r="D149" s="24"/>
      <c r="E149" s="22"/>
      <c r="F149" s="22"/>
      <c r="G149" s="22"/>
      <c r="H149" s="22"/>
    </row>
    <row r="150" spans="1:8">
      <c r="A150" s="21"/>
      <c r="B150" s="22"/>
      <c r="C150" s="24"/>
      <c r="D150" s="24"/>
      <c r="E150" s="22"/>
      <c r="F150" s="22"/>
      <c r="G150" s="22"/>
      <c r="H150" s="22"/>
    </row>
    <row r="151" spans="1:8">
      <c r="A151" s="21"/>
      <c r="B151" s="22"/>
      <c r="C151" s="24"/>
      <c r="D151" s="24"/>
      <c r="E151" s="22"/>
      <c r="F151" s="22"/>
      <c r="G151" s="22"/>
      <c r="H151" s="22"/>
    </row>
    <row r="152" spans="1:8">
      <c r="A152" s="21"/>
      <c r="B152" s="22"/>
      <c r="C152" s="24"/>
      <c r="D152" s="24"/>
      <c r="E152" s="22"/>
      <c r="F152" s="22"/>
      <c r="G152" s="22"/>
      <c r="H152" s="22"/>
    </row>
    <row r="153" spans="1:8">
      <c r="A153" s="21"/>
      <c r="B153" s="22"/>
      <c r="C153" s="24"/>
      <c r="D153" s="24"/>
      <c r="E153" s="22"/>
      <c r="F153" s="22"/>
      <c r="G153" s="22"/>
      <c r="H153" s="22"/>
    </row>
    <row r="154" spans="1:8">
      <c r="A154" s="21"/>
      <c r="B154" s="22"/>
      <c r="C154" s="24"/>
      <c r="D154" s="24"/>
      <c r="E154" s="22"/>
      <c r="F154" s="22"/>
      <c r="G154" s="22"/>
      <c r="H154" s="22"/>
    </row>
    <row r="155" spans="1:8">
      <c r="A155" s="21"/>
      <c r="B155" s="22"/>
      <c r="C155" s="24"/>
      <c r="D155" s="24"/>
      <c r="E155" s="22"/>
      <c r="F155" s="22"/>
      <c r="G155" s="22"/>
      <c r="H155" s="22"/>
    </row>
    <row r="156" spans="1:8">
      <c r="A156" s="21"/>
      <c r="B156" s="22"/>
      <c r="C156" s="24"/>
      <c r="D156" s="24"/>
      <c r="E156" s="22"/>
      <c r="F156" s="22"/>
      <c r="G156" s="22"/>
      <c r="H156" s="22"/>
    </row>
    <row r="157" spans="1:8">
      <c r="A157" s="21"/>
      <c r="B157" s="22"/>
      <c r="C157" s="24"/>
      <c r="D157" s="24"/>
      <c r="E157" s="22"/>
      <c r="F157" s="22"/>
      <c r="G157" s="22"/>
      <c r="H157" s="22"/>
    </row>
    <row r="158" spans="1:8">
      <c r="A158" s="21"/>
      <c r="B158" s="22"/>
      <c r="C158" s="24"/>
      <c r="D158" s="24"/>
      <c r="E158" s="22"/>
      <c r="F158" s="22"/>
      <c r="G158" s="22"/>
      <c r="H158" s="22"/>
    </row>
    <row r="159" spans="1:8">
      <c r="A159" s="21"/>
      <c r="B159" s="22"/>
      <c r="C159" s="24"/>
      <c r="D159" s="24"/>
      <c r="E159" s="22"/>
      <c r="F159" s="22"/>
      <c r="G159" s="22"/>
      <c r="H159" s="22"/>
    </row>
    <row r="160" spans="1:8">
      <c r="A160" s="21"/>
      <c r="B160" s="22"/>
      <c r="C160" s="24"/>
      <c r="D160" s="24"/>
      <c r="E160" s="22"/>
      <c r="F160" s="22"/>
      <c r="G160" s="22"/>
      <c r="H160" s="22"/>
    </row>
    <row r="161" spans="1:8">
      <c r="A161" s="21"/>
      <c r="B161" s="22"/>
      <c r="C161" s="24"/>
      <c r="D161" s="24"/>
      <c r="E161" s="22"/>
      <c r="F161" s="22"/>
      <c r="G161" s="22"/>
      <c r="H161" s="22"/>
    </row>
    <row r="162" spans="1:8">
      <c r="A162" s="21"/>
      <c r="B162" s="22"/>
      <c r="C162" s="24"/>
      <c r="D162" s="24"/>
      <c r="E162" s="22"/>
      <c r="F162" s="22"/>
      <c r="G162" s="22"/>
      <c r="H162" s="22"/>
    </row>
    <row r="163" spans="1:8">
      <c r="A163" s="21"/>
      <c r="B163" s="22"/>
      <c r="C163" s="24"/>
      <c r="D163" s="24"/>
      <c r="E163" s="22"/>
      <c r="F163" s="22"/>
      <c r="G163" s="22"/>
      <c r="H163" s="22"/>
    </row>
    <row r="164" spans="1:8">
      <c r="A164" s="21"/>
      <c r="B164" s="22"/>
      <c r="C164" s="24"/>
      <c r="D164" s="24"/>
      <c r="E164" s="22"/>
      <c r="F164" s="22"/>
      <c r="G164" s="22"/>
      <c r="H164" s="22"/>
    </row>
    <row r="165" spans="1:8">
      <c r="A165" s="21"/>
      <c r="B165" s="22"/>
      <c r="C165" s="24"/>
      <c r="D165" s="24"/>
      <c r="E165" s="22"/>
      <c r="F165" s="22"/>
      <c r="G165" s="22"/>
      <c r="H165" s="22"/>
    </row>
    <row r="166" spans="1:8">
      <c r="A166" s="21"/>
      <c r="B166" s="22"/>
      <c r="C166" s="24"/>
      <c r="D166" s="24"/>
      <c r="E166" s="22"/>
      <c r="F166" s="22"/>
      <c r="G166" s="22"/>
      <c r="H166" s="22"/>
    </row>
    <row r="167" spans="1:8">
      <c r="A167" s="21"/>
      <c r="B167" s="22"/>
      <c r="C167" s="24"/>
      <c r="D167" s="24"/>
      <c r="E167" s="22"/>
      <c r="F167" s="22"/>
      <c r="G167" s="22"/>
      <c r="H167" s="22"/>
    </row>
    <row r="168" spans="1:8">
      <c r="A168" s="21"/>
      <c r="B168" s="22"/>
      <c r="C168" s="24"/>
      <c r="D168" s="24"/>
      <c r="E168" s="22"/>
      <c r="F168" s="22"/>
      <c r="G168" s="22"/>
      <c r="H168" s="22"/>
    </row>
    <row r="169" spans="1:8">
      <c r="A169" s="21"/>
      <c r="B169" s="22"/>
      <c r="C169" s="24"/>
      <c r="D169" s="24"/>
      <c r="E169" s="22"/>
      <c r="F169" s="22"/>
      <c r="G169" s="22"/>
      <c r="H169" s="22"/>
    </row>
    <row r="170" spans="1:8">
      <c r="A170" s="21"/>
      <c r="B170" s="22"/>
      <c r="C170" s="24"/>
      <c r="D170" s="24"/>
      <c r="E170" s="22"/>
      <c r="F170" s="22"/>
      <c r="G170" s="22"/>
      <c r="H170" s="22"/>
    </row>
    <row r="171" spans="1:8">
      <c r="A171" s="21"/>
      <c r="B171" s="22"/>
      <c r="C171" s="24"/>
      <c r="D171" s="24"/>
      <c r="E171" s="22"/>
      <c r="F171" s="22"/>
      <c r="G171" s="22"/>
      <c r="H171" s="22"/>
    </row>
    <row r="172" spans="1:8">
      <c r="A172" s="21"/>
      <c r="B172" s="22"/>
      <c r="C172" s="24"/>
      <c r="D172" s="24"/>
      <c r="E172" s="22"/>
      <c r="F172" s="22"/>
      <c r="G172" s="22"/>
      <c r="H172" s="22"/>
    </row>
    <row r="173" spans="1:8">
      <c r="A173" s="21"/>
      <c r="B173" s="22"/>
      <c r="C173" s="24"/>
      <c r="D173" s="24"/>
      <c r="E173" s="22"/>
      <c r="F173" s="22"/>
      <c r="G173" s="22"/>
      <c r="H173" s="22"/>
    </row>
    <row r="174" spans="1:8">
      <c r="A174" s="21"/>
      <c r="B174" s="22"/>
      <c r="C174" s="24"/>
      <c r="D174" s="24"/>
      <c r="E174" s="22"/>
      <c r="F174" s="22"/>
      <c r="G174" s="22"/>
      <c r="H174" s="22"/>
    </row>
    <row r="175" spans="1:8">
      <c r="A175" s="21"/>
      <c r="B175" s="22"/>
      <c r="C175" s="24"/>
      <c r="D175" s="24"/>
      <c r="E175" s="22"/>
      <c r="F175" s="22"/>
      <c r="G175" s="22"/>
      <c r="H175" s="22"/>
    </row>
    <row r="176" spans="1:8">
      <c r="A176" s="21"/>
      <c r="B176" s="22"/>
      <c r="C176" s="24"/>
      <c r="D176" s="24"/>
      <c r="E176" s="22"/>
      <c r="F176" s="22"/>
      <c r="G176" s="22"/>
      <c r="H176" s="22"/>
    </row>
    <row r="177" spans="1:8">
      <c r="A177" s="21"/>
      <c r="B177" s="22"/>
      <c r="C177" s="24"/>
      <c r="D177" s="24"/>
      <c r="E177" s="22"/>
      <c r="F177" s="22"/>
      <c r="G177" s="22"/>
      <c r="H177" s="22"/>
    </row>
    <row r="178" spans="1:8">
      <c r="A178" s="21"/>
      <c r="B178" s="22"/>
      <c r="C178" s="24"/>
      <c r="D178" s="24"/>
      <c r="E178" s="22"/>
      <c r="F178" s="22"/>
      <c r="G178" s="22"/>
      <c r="H178" s="22"/>
    </row>
    <row r="179" spans="1:8">
      <c r="A179" s="21"/>
      <c r="B179" s="22"/>
      <c r="C179" s="24"/>
      <c r="D179" s="24"/>
      <c r="E179" s="22"/>
      <c r="F179" s="22"/>
      <c r="G179" s="22"/>
      <c r="H179" s="22"/>
    </row>
    <row r="180" spans="1:8">
      <c r="A180" s="21"/>
      <c r="B180" s="22"/>
      <c r="C180" s="24"/>
      <c r="D180" s="24"/>
      <c r="E180" s="22"/>
      <c r="F180" s="22"/>
      <c r="G180" s="22"/>
      <c r="H180" s="22"/>
    </row>
    <row r="181" spans="1:8">
      <c r="A181" s="21"/>
      <c r="B181" s="22"/>
      <c r="C181" s="24"/>
      <c r="D181" s="24"/>
      <c r="E181" s="22"/>
      <c r="F181" s="22"/>
      <c r="G181" s="22"/>
      <c r="H181" s="22"/>
    </row>
    <row r="182" spans="1:8">
      <c r="A182" s="21"/>
      <c r="B182" s="22"/>
      <c r="C182" s="24"/>
      <c r="D182" s="24"/>
      <c r="E182" s="22"/>
      <c r="F182" s="22"/>
      <c r="G182" s="22"/>
      <c r="H182" s="22"/>
    </row>
    <row r="183" spans="1:8">
      <c r="A183" s="21"/>
      <c r="B183" s="22"/>
      <c r="C183" s="24"/>
      <c r="D183" s="24"/>
      <c r="E183" s="22"/>
      <c r="F183" s="22"/>
      <c r="G183" s="22"/>
      <c r="H183" s="22"/>
    </row>
    <row r="184" spans="1:8">
      <c r="A184" s="21"/>
      <c r="B184" s="22"/>
      <c r="C184" s="24"/>
      <c r="D184" s="24"/>
      <c r="E184" s="22"/>
      <c r="F184" s="22"/>
      <c r="G184" s="22"/>
      <c r="H184" s="22"/>
    </row>
    <row r="185" spans="1:8">
      <c r="A185" s="21"/>
      <c r="B185" s="22"/>
      <c r="C185" s="24"/>
      <c r="D185" s="24"/>
      <c r="E185" s="22"/>
      <c r="F185" s="22"/>
      <c r="G185" s="22"/>
      <c r="H185" s="22"/>
    </row>
    <row r="186" spans="1:8">
      <c r="A186" s="21"/>
      <c r="B186" s="22"/>
      <c r="C186" s="24"/>
      <c r="D186" s="24"/>
      <c r="E186" s="22"/>
      <c r="F186" s="22"/>
      <c r="G186" s="22"/>
      <c r="H186" s="22"/>
    </row>
    <row r="187" spans="1:8">
      <c r="A187" s="21"/>
      <c r="B187" s="22"/>
      <c r="C187" s="24"/>
      <c r="D187" s="24"/>
      <c r="E187" s="22"/>
      <c r="F187" s="22"/>
      <c r="G187" s="22"/>
      <c r="H187" s="22"/>
    </row>
    <row r="188" spans="1:8">
      <c r="A188" s="21"/>
      <c r="B188" s="22"/>
      <c r="C188" s="24"/>
      <c r="D188" s="24"/>
      <c r="E188" s="22"/>
      <c r="F188" s="22"/>
      <c r="G188" s="22"/>
      <c r="H188" s="22"/>
    </row>
    <row r="189" spans="1:8">
      <c r="A189" s="21"/>
      <c r="B189" s="22"/>
      <c r="C189" s="24"/>
      <c r="D189" s="24"/>
      <c r="E189" s="22"/>
      <c r="F189" s="22"/>
      <c r="G189" s="22"/>
      <c r="H189" s="22"/>
    </row>
    <row r="190" spans="1:8">
      <c r="A190" s="21"/>
      <c r="B190" s="22"/>
      <c r="C190" s="24"/>
      <c r="D190" s="24"/>
      <c r="E190" s="22"/>
      <c r="F190" s="22"/>
      <c r="G190" s="22"/>
      <c r="H190" s="22"/>
    </row>
    <row r="191" spans="1:8">
      <c r="A191" s="21"/>
      <c r="B191" s="22"/>
      <c r="C191" s="24"/>
      <c r="D191" s="24"/>
      <c r="E191" s="22"/>
      <c r="F191" s="22"/>
      <c r="G191" s="22"/>
      <c r="H191" s="22"/>
    </row>
    <row r="192" spans="1:8">
      <c r="A192" s="21"/>
      <c r="B192" s="22"/>
      <c r="C192" s="24"/>
      <c r="D192" s="24"/>
      <c r="E192" s="22"/>
      <c r="F192" s="22"/>
      <c r="G192" s="22"/>
      <c r="H192" s="22"/>
    </row>
    <row r="193" spans="1:8">
      <c r="A193" s="21"/>
      <c r="B193" s="22"/>
      <c r="C193" s="24"/>
      <c r="D193" s="24"/>
      <c r="E193" s="22"/>
      <c r="F193" s="22"/>
      <c r="G193" s="22"/>
      <c r="H193" s="22"/>
    </row>
    <row r="194" spans="1:8">
      <c r="A194" s="21"/>
      <c r="B194" s="22"/>
      <c r="C194" s="24"/>
      <c r="D194" s="24"/>
      <c r="E194" s="22"/>
      <c r="F194" s="22"/>
      <c r="G194" s="22"/>
      <c r="H194" s="22"/>
    </row>
    <row r="195" spans="1:8">
      <c r="A195" s="21"/>
      <c r="B195" s="22"/>
      <c r="C195" s="24"/>
      <c r="D195" s="24"/>
      <c r="E195" s="22"/>
      <c r="F195" s="22"/>
      <c r="G195" s="22"/>
      <c r="H195" s="22"/>
    </row>
    <row r="196" spans="1:8">
      <c r="A196" s="21"/>
      <c r="B196" s="22"/>
      <c r="C196" s="24"/>
      <c r="D196" s="24"/>
      <c r="E196" s="22"/>
      <c r="F196" s="22"/>
      <c r="G196" s="22"/>
      <c r="H196" s="22"/>
    </row>
    <row r="197" spans="1:8">
      <c r="A197" s="21"/>
      <c r="B197" s="22"/>
      <c r="C197" s="24"/>
      <c r="D197" s="24"/>
      <c r="E197" s="22"/>
      <c r="F197" s="22"/>
      <c r="G197" s="22"/>
      <c r="H197" s="22"/>
    </row>
    <row r="198" spans="1:8">
      <c r="A198" s="21"/>
      <c r="B198" s="22"/>
      <c r="C198" s="24"/>
      <c r="D198" s="24"/>
      <c r="E198" s="22"/>
      <c r="F198" s="22"/>
      <c r="G198" s="22"/>
      <c r="H198" s="22"/>
    </row>
    <row r="199" spans="1:8">
      <c r="A199" s="21"/>
      <c r="B199" s="22"/>
      <c r="C199" s="24"/>
      <c r="D199" s="24"/>
      <c r="E199" s="22"/>
      <c r="F199" s="22"/>
      <c r="G199" s="22"/>
      <c r="H199" s="22"/>
    </row>
    <row r="200" spans="1:8">
      <c r="A200" s="21"/>
      <c r="B200" s="22"/>
      <c r="C200" s="24"/>
      <c r="D200" s="24"/>
      <c r="E200" s="22"/>
      <c r="F200" s="22"/>
      <c r="G200" s="22"/>
      <c r="H200" s="22"/>
    </row>
    <row r="201" spans="1:8">
      <c r="A201" s="21"/>
      <c r="B201" s="22"/>
      <c r="C201" s="24"/>
      <c r="D201" s="24"/>
      <c r="E201" s="22"/>
      <c r="F201" s="22"/>
      <c r="G201" s="22"/>
      <c r="H201" s="22"/>
    </row>
    <row r="202" spans="1:8">
      <c r="A202" s="21"/>
      <c r="B202" s="22"/>
      <c r="C202" s="24"/>
      <c r="D202" s="24"/>
      <c r="E202" s="22"/>
      <c r="F202" s="22"/>
      <c r="G202" s="22"/>
      <c r="H202" s="22"/>
    </row>
    <row r="203" spans="1:8">
      <c r="A203" s="21"/>
      <c r="B203" s="22"/>
      <c r="C203" s="24"/>
      <c r="D203" s="24"/>
      <c r="E203" s="22"/>
      <c r="F203" s="22"/>
      <c r="G203" s="22"/>
      <c r="H203" s="22"/>
    </row>
    <row r="204" spans="1:8">
      <c r="A204" s="21"/>
      <c r="B204" s="22"/>
      <c r="C204" s="24"/>
      <c r="D204" s="24"/>
      <c r="E204" s="22"/>
      <c r="F204" s="22"/>
      <c r="G204" s="22"/>
      <c r="H204" s="22"/>
    </row>
    <row r="205" spans="1:8">
      <c r="A205" s="21"/>
      <c r="B205" s="22"/>
      <c r="C205" s="24"/>
      <c r="D205" s="24"/>
      <c r="E205" s="22"/>
      <c r="F205" s="22"/>
      <c r="G205" s="22"/>
      <c r="H205" s="22"/>
    </row>
    <row r="206" spans="1:8">
      <c r="A206" s="21"/>
      <c r="B206" s="22"/>
      <c r="C206" s="24"/>
      <c r="D206" s="24"/>
      <c r="E206" s="22"/>
      <c r="F206" s="22"/>
      <c r="G206" s="22"/>
      <c r="H206" s="22"/>
    </row>
    <row r="207" spans="1:8">
      <c r="A207" s="21"/>
      <c r="B207" s="22"/>
      <c r="C207" s="24"/>
      <c r="D207" s="24"/>
      <c r="E207" s="22"/>
      <c r="F207" s="22"/>
      <c r="G207" s="22"/>
      <c r="H207" s="22"/>
    </row>
    <row r="208" spans="1:8">
      <c r="A208" s="21"/>
      <c r="B208" s="22"/>
      <c r="C208" s="24"/>
      <c r="D208" s="24"/>
      <c r="E208" s="22"/>
      <c r="F208" s="22"/>
      <c r="G208" s="22"/>
      <c r="H208" s="22"/>
    </row>
    <row r="209" spans="1:8">
      <c r="A209" s="21"/>
      <c r="B209" s="22"/>
      <c r="C209" s="24"/>
      <c r="D209" s="24"/>
      <c r="E209" s="22"/>
      <c r="F209" s="22"/>
      <c r="G209" s="22"/>
      <c r="H209" s="22"/>
    </row>
    <row r="210" spans="1:8">
      <c r="A210" s="21"/>
      <c r="B210" s="22"/>
      <c r="C210" s="24"/>
      <c r="D210" s="24"/>
      <c r="E210" s="22"/>
      <c r="F210" s="22"/>
      <c r="G210" s="22"/>
      <c r="H210" s="22"/>
    </row>
    <row r="211" spans="1:8">
      <c r="A211" s="21"/>
      <c r="B211" s="22"/>
      <c r="C211" s="24"/>
      <c r="D211" s="24"/>
      <c r="E211" s="22"/>
      <c r="F211" s="22"/>
      <c r="G211" s="22"/>
      <c r="H211" s="22"/>
    </row>
    <row r="212" spans="1:8">
      <c r="A212" s="21"/>
      <c r="B212" s="22"/>
      <c r="C212" s="24"/>
      <c r="D212" s="24"/>
      <c r="E212" s="22"/>
      <c r="F212" s="22"/>
      <c r="G212" s="22"/>
      <c r="H212" s="22"/>
    </row>
    <row r="213" spans="1:8">
      <c r="A213" s="21"/>
      <c r="B213" s="22"/>
      <c r="C213" s="24"/>
      <c r="D213" s="24"/>
      <c r="E213" s="22"/>
      <c r="F213" s="22"/>
      <c r="G213" s="22"/>
      <c r="H213" s="22"/>
    </row>
    <row r="214" spans="1:8">
      <c r="A214" s="21"/>
      <c r="B214" s="22"/>
      <c r="C214" s="24"/>
      <c r="D214" s="24"/>
      <c r="E214" s="22"/>
      <c r="F214" s="22"/>
      <c r="G214" s="22"/>
      <c r="H214" s="22"/>
    </row>
    <row r="215" spans="1:8">
      <c r="A215" s="21"/>
      <c r="B215" s="22"/>
      <c r="C215" s="24"/>
      <c r="D215" s="24"/>
      <c r="E215" s="22"/>
      <c r="F215" s="22"/>
      <c r="G215" s="22"/>
      <c r="H215" s="22"/>
    </row>
    <row r="216" spans="1:8">
      <c r="A216" s="21"/>
      <c r="B216" s="22"/>
      <c r="C216" s="24"/>
      <c r="D216" s="24"/>
      <c r="E216" s="22"/>
      <c r="F216" s="22"/>
      <c r="G216" s="22"/>
      <c r="H216" s="22"/>
    </row>
    <row r="217" spans="1:8">
      <c r="A217" s="21"/>
      <c r="B217" s="22"/>
      <c r="C217" s="24"/>
      <c r="D217" s="24"/>
      <c r="E217" s="22"/>
      <c r="F217" s="22"/>
      <c r="G217" s="22"/>
      <c r="H217" s="22"/>
    </row>
    <row r="218" spans="1:8">
      <c r="A218" s="21"/>
      <c r="B218" s="22"/>
      <c r="C218" s="24"/>
      <c r="D218" s="24"/>
      <c r="E218" s="22"/>
      <c r="F218" s="22"/>
      <c r="G218" s="22"/>
      <c r="H218" s="22"/>
    </row>
    <row r="219" spans="1:8">
      <c r="A219" s="21"/>
      <c r="B219" s="22"/>
      <c r="C219" s="24"/>
      <c r="D219" s="24"/>
      <c r="E219" s="22"/>
      <c r="F219" s="22"/>
      <c r="G219" s="22"/>
      <c r="H219" s="22"/>
    </row>
    <row r="220" spans="1:8">
      <c r="A220" s="21"/>
      <c r="B220" s="22"/>
      <c r="C220" s="24"/>
      <c r="D220" s="24"/>
      <c r="E220" s="22"/>
      <c r="F220" s="22"/>
      <c r="G220" s="22"/>
      <c r="H220" s="22"/>
    </row>
    <row r="221" spans="1:8">
      <c r="A221" s="21"/>
      <c r="B221" s="22"/>
      <c r="C221" s="24"/>
      <c r="D221" s="24"/>
      <c r="E221" s="22"/>
      <c r="F221" s="22"/>
      <c r="G221" s="22"/>
      <c r="H221" s="22"/>
    </row>
    <row r="222" spans="1:8">
      <c r="A222" s="21"/>
      <c r="B222" s="22"/>
      <c r="C222" s="24"/>
      <c r="D222" s="24"/>
      <c r="E222" s="22"/>
      <c r="F222" s="22"/>
      <c r="G222" s="22"/>
      <c r="H222" s="22"/>
    </row>
    <row r="223" spans="1:8">
      <c r="A223" s="21"/>
      <c r="B223" s="22"/>
      <c r="C223" s="24"/>
      <c r="D223" s="24"/>
      <c r="E223" s="22"/>
      <c r="F223" s="22"/>
      <c r="G223" s="22"/>
      <c r="H223" s="22"/>
    </row>
    <row r="224" spans="1:8">
      <c r="A224" s="21"/>
      <c r="B224" s="22"/>
      <c r="C224" s="24"/>
      <c r="D224" s="24"/>
      <c r="E224" s="22"/>
      <c r="F224" s="22"/>
      <c r="G224" s="22"/>
      <c r="H224" s="22"/>
    </row>
    <row r="225" spans="1:8">
      <c r="A225" s="21"/>
      <c r="B225" s="22"/>
      <c r="C225" s="24"/>
      <c r="D225" s="24"/>
      <c r="E225" s="22"/>
      <c r="F225" s="22"/>
      <c r="G225" s="22"/>
      <c r="H225" s="22"/>
    </row>
    <row r="226" spans="1:8">
      <c r="A226" s="21"/>
      <c r="B226" s="22"/>
      <c r="C226" s="24"/>
      <c r="D226" s="24"/>
      <c r="E226" s="22"/>
      <c r="F226" s="22"/>
      <c r="G226" s="22"/>
      <c r="H226" s="22"/>
    </row>
    <row r="227" spans="1:8">
      <c r="A227" s="21"/>
      <c r="B227" s="22"/>
      <c r="C227" s="24"/>
      <c r="D227" s="24"/>
      <c r="E227" s="22"/>
      <c r="F227" s="22"/>
      <c r="G227" s="22"/>
      <c r="H227" s="22"/>
    </row>
    <row r="228" spans="1:8">
      <c r="A228" s="21"/>
      <c r="B228" s="22"/>
      <c r="C228" s="24"/>
      <c r="D228" s="24"/>
      <c r="E228" s="22"/>
      <c r="F228" s="22"/>
      <c r="G228" s="22"/>
      <c r="H228" s="22"/>
    </row>
    <row r="229" spans="1:8">
      <c r="A229" s="21"/>
      <c r="B229" s="22"/>
      <c r="C229" s="24"/>
      <c r="D229" s="24"/>
      <c r="E229" s="22"/>
      <c r="F229" s="22"/>
      <c r="G229" s="22"/>
      <c r="H229" s="22"/>
    </row>
    <row r="230" spans="1:8">
      <c r="A230" s="21"/>
      <c r="B230" s="22"/>
      <c r="C230" s="24"/>
      <c r="D230" s="24"/>
      <c r="E230" s="22"/>
      <c r="F230" s="22"/>
      <c r="G230" s="22"/>
      <c r="H230" s="22"/>
    </row>
    <row r="231" spans="1:8">
      <c r="A231" s="21"/>
      <c r="B231" s="22"/>
      <c r="C231" s="24"/>
      <c r="D231" s="24"/>
      <c r="E231" s="22"/>
      <c r="F231" s="22"/>
      <c r="G231" s="22"/>
      <c r="H231" s="22"/>
    </row>
    <row r="232" spans="1:8">
      <c r="A232" s="21"/>
      <c r="B232" s="22"/>
      <c r="C232" s="24"/>
      <c r="D232" s="24"/>
      <c r="E232" s="22"/>
      <c r="F232" s="22"/>
      <c r="G232" s="22"/>
      <c r="H232" s="22"/>
    </row>
    <row r="233" spans="1:8">
      <c r="A233" s="21"/>
      <c r="B233" s="22"/>
      <c r="C233" s="24"/>
      <c r="D233" s="24"/>
      <c r="E233" s="22"/>
      <c r="F233" s="22"/>
      <c r="G233" s="22"/>
      <c r="H233" s="22"/>
    </row>
    <row r="234" spans="1:8">
      <c r="A234" s="21"/>
      <c r="B234" s="22"/>
      <c r="C234" s="24"/>
      <c r="D234" s="24"/>
      <c r="E234" s="22"/>
      <c r="F234" s="22"/>
      <c r="G234" s="22"/>
      <c r="H234" s="22"/>
    </row>
    <row r="235" spans="1:8">
      <c r="A235" s="21"/>
      <c r="B235" s="22"/>
      <c r="C235" s="24"/>
      <c r="D235" s="24"/>
      <c r="E235" s="22"/>
      <c r="F235" s="22"/>
      <c r="G235" s="22"/>
      <c r="H235" s="22"/>
    </row>
    <row r="236" spans="1:8">
      <c r="A236" s="21"/>
      <c r="B236" s="22"/>
      <c r="C236" s="24"/>
      <c r="D236" s="24"/>
      <c r="E236" s="22"/>
      <c r="F236" s="22"/>
      <c r="G236" s="22"/>
      <c r="H236" s="22"/>
    </row>
    <row r="237" spans="1:8">
      <c r="A237" s="21"/>
      <c r="B237" s="22"/>
      <c r="C237" s="24"/>
      <c r="D237" s="24"/>
      <c r="E237" s="22"/>
      <c r="F237" s="22"/>
      <c r="G237" s="22"/>
      <c r="H237" s="22"/>
    </row>
    <row r="238" spans="1:8">
      <c r="A238" s="21"/>
      <c r="B238" s="22"/>
      <c r="C238" s="24"/>
      <c r="D238" s="24"/>
      <c r="E238" s="22"/>
      <c r="F238" s="22"/>
      <c r="G238" s="22"/>
      <c r="H238" s="22"/>
    </row>
    <row r="239" spans="1:8">
      <c r="A239" s="21"/>
      <c r="B239" s="22"/>
      <c r="C239" s="24"/>
      <c r="D239" s="24"/>
      <c r="E239" s="22"/>
      <c r="F239" s="22"/>
      <c r="G239" s="22"/>
      <c r="H239" s="22"/>
    </row>
    <row r="240" spans="1:8">
      <c r="A240" s="21"/>
      <c r="B240" s="22"/>
      <c r="C240" s="24"/>
      <c r="D240" s="24"/>
      <c r="E240" s="22"/>
      <c r="F240" s="22"/>
      <c r="G240" s="22"/>
      <c r="H240" s="22"/>
    </row>
    <row r="241" spans="1:8">
      <c r="A241" s="21"/>
      <c r="B241" s="22"/>
      <c r="C241" s="24"/>
      <c r="D241" s="24"/>
      <c r="E241" s="22"/>
      <c r="F241" s="22"/>
      <c r="G241" s="22"/>
      <c r="H241" s="22"/>
    </row>
    <row r="242" spans="1:8">
      <c r="A242" s="21"/>
      <c r="B242" s="22"/>
      <c r="C242" s="24"/>
      <c r="D242" s="24"/>
      <c r="E242" s="22"/>
      <c r="F242" s="22"/>
      <c r="G242" s="22"/>
      <c r="H242" s="22"/>
    </row>
    <row r="243" spans="1:8">
      <c r="A243" s="21"/>
      <c r="B243" s="22"/>
      <c r="C243" s="24"/>
      <c r="D243" s="24"/>
      <c r="E243" s="22"/>
      <c r="F243" s="22"/>
      <c r="G243" s="22"/>
      <c r="H243" s="22"/>
    </row>
    <row r="244" spans="1:8">
      <c r="A244" s="21"/>
      <c r="B244" s="22"/>
      <c r="C244" s="24"/>
      <c r="D244" s="24"/>
      <c r="E244" s="22"/>
      <c r="F244" s="22"/>
      <c r="G244" s="22"/>
      <c r="H244" s="22"/>
    </row>
    <row r="245" spans="1:8">
      <c r="A245" s="21"/>
      <c r="B245" s="22"/>
      <c r="C245" s="24"/>
      <c r="D245" s="24"/>
      <c r="E245" s="22"/>
      <c r="F245" s="22"/>
      <c r="G245" s="22"/>
      <c r="H245" s="22"/>
    </row>
    <row r="246" spans="1:8">
      <c r="A246" s="21"/>
      <c r="B246" s="22"/>
      <c r="C246" s="24"/>
      <c r="D246" s="24"/>
      <c r="E246" s="22"/>
      <c r="F246" s="22"/>
      <c r="G246" s="22"/>
      <c r="H246" s="22"/>
    </row>
    <row r="247" spans="1:8">
      <c r="A247" s="21"/>
      <c r="B247" s="22"/>
      <c r="C247" s="24"/>
      <c r="D247" s="24"/>
      <c r="E247" s="22"/>
      <c r="F247" s="22"/>
      <c r="G247" s="22"/>
      <c r="H247" s="22"/>
    </row>
    <row r="248" spans="1:8">
      <c r="A248" s="21"/>
      <c r="B248" s="22"/>
      <c r="C248" s="24"/>
      <c r="D248" s="24"/>
      <c r="E248" s="22"/>
      <c r="F248" s="22"/>
      <c r="G248" s="22"/>
      <c r="H248" s="22"/>
    </row>
    <row r="249" spans="1:8">
      <c r="A249" s="21"/>
      <c r="B249" s="22"/>
      <c r="C249" s="24"/>
      <c r="D249" s="24"/>
      <c r="E249" s="22"/>
      <c r="F249" s="22"/>
      <c r="G249" s="22"/>
      <c r="H249" s="22"/>
    </row>
    <row r="250" spans="1:8">
      <c r="A250" s="21"/>
      <c r="B250" s="22"/>
      <c r="C250" s="24"/>
      <c r="D250" s="24"/>
      <c r="E250" s="22"/>
      <c r="F250" s="22"/>
      <c r="G250" s="22"/>
      <c r="H250" s="22"/>
    </row>
    <row r="251" spans="1:8">
      <c r="A251" s="21"/>
      <c r="B251" s="22"/>
      <c r="C251" s="24"/>
      <c r="D251" s="24"/>
      <c r="E251" s="22"/>
      <c r="F251" s="22"/>
      <c r="G251" s="22"/>
      <c r="H251" s="22"/>
    </row>
    <row r="252" spans="1:8">
      <c r="A252" s="21"/>
      <c r="B252" s="22"/>
      <c r="C252" s="24"/>
      <c r="D252" s="24"/>
      <c r="E252" s="22"/>
      <c r="F252" s="22"/>
      <c r="G252" s="22"/>
      <c r="H252" s="22"/>
    </row>
    <row r="253" spans="1:8">
      <c r="A253" s="21"/>
      <c r="B253" s="22"/>
      <c r="C253" s="24"/>
      <c r="D253" s="24"/>
      <c r="E253" s="22"/>
      <c r="F253" s="22"/>
      <c r="G253" s="22"/>
      <c r="H253" s="22"/>
    </row>
    <row r="254" spans="1:8">
      <c r="A254" s="21"/>
      <c r="B254" s="22"/>
      <c r="C254" s="24"/>
      <c r="D254" s="24"/>
      <c r="E254" s="22"/>
      <c r="F254" s="22"/>
      <c r="G254" s="22"/>
      <c r="H254" s="22"/>
    </row>
    <row r="255" spans="1:8">
      <c r="A255" s="21"/>
      <c r="B255" s="22"/>
      <c r="C255" s="24"/>
      <c r="D255" s="24"/>
      <c r="E255" s="22"/>
      <c r="F255" s="22"/>
      <c r="G255" s="22"/>
      <c r="H255" s="22"/>
    </row>
    <row r="256" spans="1:8">
      <c r="A256" s="21"/>
      <c r="B256" s="22"/>
      <c r="C256" s="24"/>
      <c r="D256" s="24"/>
      <c r="E256" s="22"/>
      <c r="F256" s="22"/>
      <c r="G256" s="22"/>
      <c r="H256" s="22"/>
    </row>
    <row r="257" spans="1:8">
      <c r="A257" s="21"/>
      <c r="B257" s="22"/>
      <c r="C257" s="24"/>
      <c r="D257" s="24"/>
      <c r="E257" s="22"/>
      <c r="F257" s="22"/>
      <c r="G257" s="22"/>
      <c r="H257" s="22"/>
    </row>
    <row r="258" spans="1:8">
      <c r="A258" s="21"/>
      <c r="B258" s="22"/>
      <c r="C258" s="24"/>
      <c r="D258" s="24"/>
      <c r="E258" s="22"/>
      <c r="F258" s="22"/>
      <c r="G258" s="22"/>
      <c r="H258" s="22"/>
    </row>
    <row r="259" spans="1:8">
      <c r="A259" s="21"/>
      <c r="B259" s="22"/>
      <c r="C259" s="24"/>
      <c r="D259" s="24"/>
      <c r="E259" s="22"/>
      <c r="F259" s="22"/>
      <c r="G259" s="22"/>
      <c r="H259" s="22"/>
    </row>
    <row r="260" spans="1:8">
      <c r="A260" s="21"/>
      <c r="B260" s="22"/>
      <c r="C260" s="24"/>
      <c r="D260" s="24"/>
      <c r="E260" s="22"/>
      <c r="F260" s="22"/>
      <c r="G260" s="22"/>
      <c r="H260" s="22"/>
    </row>
    <row r="261" spans="1:8">
      <c r="A261" s="21"/>
      <c r="B261" s="22"/>
      <c r="C261" s="24"/>
      <c r="D261" s="24"/>
      <c r="E261" s="22"/>
      <c r="F261" s="22"/>
      <c r="G261" s="22"/>
      <c r="H261" s="22"/>
    </row>
    <row r="262" spans="1:8">
      <c r="A262" s="21"/>
      <c r="B262" s="22"/>
      <c r="C262" s="24"/>
      <c r="D262" s="24"/>
      <c r="E262" s="22"/>
      <c r="F262" s="22"/>
      <c r="G262" s="22"/>
      <c r="H262" s="22"/>
    </row>
    <row r="263" spans="1:8">
      <c r="A263" s="21"/>
      <c r="B263" s="22"/>
      <c r="C263" s="24"/>
      <c r="D263" s="24"/>
      <c r="E263" s="22"/>
      <c r="F263" s="22"/>
      <c r="G263" s="22"/>
      <c r="H263" s="22"/>
    </row>
    <row r="264" spans="1:8">
      <c r="A264" s="21"/>
      <c r="B264" s="22"/>
      <c r="C264" s="24"/>
      <c r="D264" s="24"/>
      <c r="E264" s="22"/>
      <c r="F264" s="22"/>
      <c r="G264" s="22"/>
      <c r="H264" s="22"/>
    </row>
    <row r="265" spans="1:8">
      <c r="A265" s="21"/>
      <c r="B265" s="22"/>
      <c r="C265" s="24"/>
      <c r="D265" s="24"/>
      <c r="E265" s="22"/>
      <c r="F265" s="22"/>
      <c r="G265" s="22"/>
      <c r="H265" s="22"/>
    </row>
    <row r="266" spans="1:8">
      <c r="A266" s="21"/>
      <c r="B266" s="22"/>
      <c r="C266" s="24"/>
      <c r="D266" s="24"/>
      <c r="E266" s="22"/>
      <c r="F266" s="22"/>
      <c r="G266" s="22"/>
      <c r="H266" s="22"/>
    </row>
    <row r="267" spans="1:8">
      <c r="A267" s="21"/>
      <c r="B267" s="22"/>
      <c r="C267" s="24"/>
      <c r="D267" s="24"/>
      <c r="E267" s="22"/>
      <c r="F267" s="22"/>
      <c r="G267" s="22"/>
      <c r="H267" s="22"/>
    </row>
    <row r="268" spans="1:8">
      <c r="A268" s="21"/>
      <c r="B268" s="22"/>
      <c r="C268" s="24"/>
      <c r="D268" s="24"/>
      <c r="E268" s="22"/>
      <c r="F268" s="22"/>
      <c r="G268" s="22"/>
      <c r="H268" s="22"/>
    </row>
    <row r="269" spans="1:8">
      <c r="A269" s="21"/>
      <c r="B269" s="22"/>
      <c r="C269" s="24"/>
      <c r="D269" s="24"/>
      <c r="E269" s="22"/>
      <c r="F269" s="22"/>
      <c r="G269" s="22"/>
      <c r="H269" s="22"/>
    </row>
    <row r="270" spans="1:8">
      <c r="A270" s="21"/>
      <c r="B270" s="22"/>
      <c r="C270" s="24"/>
      <c r="D270" s="24"/>
      <c r="E270" s="22"/>
      <c r="F270" s="22"/>
      <c r="G270" s="22"/>
      <c r="H270" s="22"/>
    </row>
    <row r="271" spans="1:8">
      <c r="A271" s="21"/>
      <c r="B271" s="22"/>
      <c r="C271" s="24"/>
      <c r="D271" s="24"/>
      <c r="E271" s="22"/>
      <c r="F271" s="22"/>
      <c r="G271" s="22"/>
      <c r="H271" s="22"/>
    </row>
    <row r="272" spans="1:8">
      <c r="A272" s="21"/>
      <c r="B272" s="22"/>
      <c r="C272" s="24"/>
      <c r="D272" s="24"/>
      <c r="E272" s="22"/>
      <c r="F272" s="22"/>
      <c r="G272" s="22"/>
      <c r="H272" s="22"/>
    </row>
    <row r="273" spans="1:8">
      <c r="A273" s="21"/>
      <c r="B273" s="22"/>
      <c r="C273" s="24"/>
      <c r="D273" s="24"/>
      <c r="E273" s="22"/>
      <c r="F273" s="22"/>
      <c r="G273" s="22"/>
      <c r="H273" s="22"/>
    </row>
    <row r="274" spans="1:8">
      <c r="A274" s="21"/>
      <c r="B274" s="22"/>
      <c r="C274" s="24"/>
      <c r="D274" s="24"/>
      <c r="E274" s="22"/>
      <c r="F274" s="22"/>
      <c r="G274" s="22"/>
      <c r="H274" s="22"/>
    </row>
    <row r="275" spans="1:8">
      <c r="A275" s="21"/>
      <c r="B275" s="22"/>
      <c r="C275" s="24"/>
      <c r="D275" s="24"/>
      <c r="E275" s="22"/>
      <c r="F275" s="22"/>
      <c r="G275" s="22"/>
      <c r="H275" s="22"/>
    </row>
    <row r="276" spans="1:8">
      <c r="A276" s="21"/>
      <c r="B276" s="22"/>
      <c r="C276" s="24"/>
      <c r="D276" s="24"/>
      <c r="E276" s="22"/>
      <c r="F276" s="22"/>
      <c r="G276" s="22"/>
      <c r="H276" s="22"/>
    </row>
    <row r="277" spans="1:8">
      <c r="A277" s="21"/>
      <c r="B277" s="22"/>
      <c r="C277" s="24"/>
      <c r="D277" s="24"/>
      <c r="E277" s="22"/>
      <c r="F277" s="22"/>
      <c r="G277" s="22"/>
      <c r="H277" s="22"/>
    </row>
    <row r="278" spans="1:8">
      <c r="A278" s="21"/>
      <c r="B278" s="22"/>
      <c r="C278" s="24"/>
      <c r="D278" s="24"/>
      <c r="E278" s="22"/>
      <c r="F278" s="22"/>
      <c r="G278" s="22"/>
      <c r="H278" s="22"/>
    </row>
    <row r="279" spans="1:8">
      <c r="A279" s="21"/>
      <c r="B279" s="22"/>
      <c r="C279" s="24"/>
      <c r="D279" s="24"/>
      <c r="E279" s="22"/>
      <c r="F279" s="22"/>
      <c r="G279" s="22"/>
      <c r="H279" s="22"/>
    </row>
    <row r="280" spans="1:8">
      <c r="D280" s="24"/>
    </row>
  </sheetData>
  <sheetProtection sheet="1" formatRows="0" insertRows="0" deleteRows="0" selectLockedCells="1"/>
  <mergeCells count="15">
    <mergeCell ref="B1:H1"/>
    <mergeCell ref="A2:H2"/>
    <mergeCell ref="G5:H5"/>
    <mergeCell ref="G7:H7"/>
    <mergeCell ref="G11:H11"/>
    <mergeCell ref="G9:H9"/>
    <mergeCell ref="F20:F21"/>
    <mergeCell ref="G20:G21"/>
    <mergeCell ref="H20:H21"/>
    <mergeCell ref="A32:B32"/>
    <mergeCell ref="A20:A21"/>
    <mergeCell ref="B20:B21"/>
    <mergeCell ref="C20:C21"/>
    <mergeCell ref="D20:D21"/>
    <mergeCell ref="E20:E21"/>
  </mergeCells>
  <phoneticPr fontId="13"/>
  <conditionalFormatting sqref="H3:H4 H6 H8 H10">
    <cfRule type="containsBlanks" dxfId="6" priority="1">
      <formula>LEN(TRIM(H3))=0</formula>
    </cfRule>
  </conditionalFormatting>
  <dataValidations xWindow="418" yWindow="768" count="12">
    <dataValidation allowBlank="1" showInputMessage="1" showErrorMessage="1" promptTitle="自動計算されます" prompt="計算式が入力してありますので自動計算されます" sqref="C32:D32" xr:uid="{00000000-0002-0000-0100-000000000000}"/>
    <dataValidation imeMode="halfAlpha" allowBlank="1" showInputMessage="1" showErrorMessage="1" sqref="IV22:IV31" xr:uid="{00000000-0002-0000-0100-000001000000}"/>
    <dataValidation type="list" allowBlank="1" showInputMessage="1" showErrorMessage="1" promptTitle="選択してください" prompt="選択してください" sqref="IU22:IU31" xr:uid="{00000000-0002-0000-0100-000002000000}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22:C31" xr:uid="{00000000-0002-0000-0100-000003000000}"/>
    <dataValidation imeMode="halfAlpha" allowBlank="1" showInputMessage="1" showErrorMessage="1" prompt="課税事業者は、消費税抜きの金額を計上してください。免税事業者・簡易課税事業者・２割特例は、消費税込みの金額を計上することも可能です。" sqref="D22:D31" xr:uid="{00000000-0002-0000-0100-000004000000}"/>
    <dataValidation allowBlank="1" showInputMessage="1" showErrorMessage="1" prompt="支出内容がわかるように具体的に内容を入力してください" sqref="H22:H31" xr:uid="{00000000-0002-0000-0100-000005000000}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22:F31" xr:uid="{00000000-0002-0000-0100-000006000000}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22:E31" xr:uid="{00000000-0002-0000-0100-000007000000}"/>
    <dataValidation allowBlank="1" showInputMessage="1" showErrorMessage="1" prompt="請求書等に記載の名称を正確に記入してください。（株式会社→（株）などの略称は可）" sqref="G22:G31" xr:uid="{00000000-0002-0000-0100-000008000000}"/>
    <dataValidation type="list" showInputMessage="1" showErrorMessage="1" sqref="H10" xr:uid="{00000000-0002-0000-0100-000009000000}">
      <formula1>"課税事業者,免税事業者,簡易課税事業者,２割特例"</formula1>
    </dataValidation>
    <dataValidation type="whole" showInputMessage="1" showErrorMessage="1" sqref="H8" xr:uid="{00000000-0002-0000-0100-00000B000000}">
      <formula1>0</formula1>
      <formula2>2500000</formula2>
    </dataValidation>
    <dataValidation type="list" allowBlank="1" showInputMessage="1" showErrorMessage="1" sqref="B22:B31" xr:uid="{BF0003F3-64A1-4D1E-B571-43576C5C7B1F}">
      <formula1>"１．機械装置等費,２．広報費,３．ウェブサイト関連費,４．展示会等出展費,５．旅費,６．新商品開発費,７．資料購入費,８．借料,９．設備処分費,10．委託・外注費"</formula1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3" orientation="portrait" r:id="rId1"/>
  <headerFooter alignWithMargins="0">
    <oddFooter>&amp;C&amp;"-,太字"&amp;18&amp;P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35"/>
  <sheetViews>
    <sheetView showGridLines="0" view="pageBreakPreview" zoomScale="80" zoomScaleNormal="85" zoomScaleSheetLayoutView="80" workbookViewId="0">
      <selection activeCell="F1" sqref="F1:I1"/>
    </sheetView>
  </sheetViews>
  <sheetFormatPr defaultColWidth="8.88671875" defaultRowHeight="13.2"/>
  <cols>
    <col min="1" max="1" width="4.21875" customWidth="1"/>
    <col min="2" max="3" width="9" customWidth="1"/>
    <col min="4" max="4" width="35.77734375" customWidth="1"/>
    <col min="5" max="5" width="4.6640625" customWidth="1"/>
    <col min="6" max="7" width="8.6640625" style="45" customWidth="1"/>
    <col min="8" max="8" width="4.6640625" style="45" customWidth="1"/>
    <col min="9" max="9" width="12.6640625" customWidth="1"/>
    <col min="10" max="10" width="2.88671875" customWidth="1"/>
    <col min="11" max="11" width="17.33203125" customWidth="1"/>
    <col min="12" max="16" width="15.77734375" customWidth="1"/>
  </cols>
  <sheetData>
    <row r="1" spans="1:13" ht="16.95" customHeight="1">
      <c r="A1" s="39" t="s">
        <v>30</v>
      </c>
      <c r="B1" s="39"/>
      <c r="C1" s="39"/>
      <c r="D1" s="39"/>
      <c r="E1" s="39"/>
      <c r="F1" s="230" t="s">
        <v>112</v>
      </c>
      <c r="G1" s="230"/>
      <c r="H1" s="230"/>
      <c r="I1" s="230"/>
      <c r="K1" s="153" t="str">
        <f>IF(OR(F1="通常枠",F1="通常+インボイス特例",F1="賃金引上げ枠",F1="賃金引上げ枠+インボイス特例",F1="賃金引上げ枠（赤字事業者）",F1="賃金引上げ枠（赤字事業者）+インボイス特例",F1="卒業枠",F1="卒業枠+インボイス特例",F1="後継者支援枠",F1="後継者支援枠+インボイス特例",F1="創業枠",F1="創業枠+インボイス特例"),"○","×")</f>
        <v>×</v>
      </c>
      <c r="L1" s="58" t="s">
        <v>60</v>
      </c>
      <c r="M1" s="133" t="str">
        <f>ExpenseCategoryList!E39</f>
        <v>2/3</v>
      </c>
    </row>
    <row r="2" spans="1:13" ht="16.95" customHeight="1">
      <c r="A2" s="231" t="s">
        <v>18</v>
      </c>
      <c r="B2" s="231"/>
      <c r="C2" s="231"/>
      <c r="D2" s="231"/>
      <c r="E2" s="231"/>
      <c r="F2" s="231"/>
      <c r="G2" s="231"/>
      <c r="H2" s="231"/>
      <c r="I2" s="231"/>
    </row>
    <row r="3" spans="1:13" ht="16.95" customHeight="1">
      <c r="A3" s="131"/>
      <c r="B3" s="131"/>
      <c r="C3" s="131"/>
      <c r="D3" s="131"/>
      <c r="E3" s="232" t="s">
        <v>19</v>
      </c>
      <c r="F3" s="232"/>
      <c r="G3" s="233" t="str">
        <f>IF(経費支出管理表!H3="","",経費支出管理表!H3)</f>
        <v/>
      </c>
      <c r="H3" s="233"/>
      <c r="I3" s="233"/>
    </row>
    <row r="4" spans="1:13" ht="16.95" customHeight="1">
      <c r="A4" s="131"/>
      <c r="B4" s="131"/>
      <c r="C4" s="131"/>
      <c r="D4" s="131"/>
      <c r="E4" s="239" t="s">
        <v>49</v>
      </c>
      <c r="F4" s="239"/>
      <c r="G4" s="233" t="str">
        <f>IF(経費支出管理表!H4="","",経費支出管理表!H4)</f>
        <v/>
      </c>
      <c r="H4" s="233"/>
      <c r="I4" s="233"/>
    </row>
    <row r="5" spans="1:13" ht="16.95" customHeight="1">
      <c r="A5" s="39"/>
      <c r="B5" s="39"/>
      <c r="C5" s="39"/>
      <c r="D5" s="39"/>
      <c r="E5" s="39"/>
      <c r="F5" s="40"/>
      <c r="G5" s="39"/>
      <c r="H5" s="41"/>
      <c r="I5" s="42" t="s">
        <v>20</v>
      </c>
    </row>
    <row r="6" spans="1:13" ht="21" customHeight="1">
      <c r="A6" s="222" t="s">
        <v>21</v>
      </c>
      <c r="B6" s="223"/>
      <c r="C6" s="223"/>
      <c r="D6" s="237"/>
      <c r="E6" s="222" t="s">
        <v>22</v>
      </c>
      <c r="F6" s="223"/>
      <c r="G6" s="223"/>
      <c r="H6" s="224"/>
      <c r="I6" s="225"/>
    </row>
    <row r="7" spans="1:13" ht="21" customHeight="1">
      <c r="A7" s="226"/>
      <c r="B7" s="227"/>
      <c r="C7" s="227"/>
      <c r="D7" s="238"/>
      <c r="E7" s="226"/>
      <c r="F7" s="227"/>
      <c r="G7" s="227"/>
      <c r="H7" s="228"/>
      <c r="I7" s="229"/>
    </row>
    <row r="8" spans="1:13" ht="16.95" customHeight="1">
      <c r="A8" s="234" t="s">
        <v>23</v>
      </c>
      <c r="B8" s="235"/>
      <c r="C8" s="235"/>
      <c r="D8" s="236"/>
      <c r="E8" s="184">
        <f>SUMIF(経費支出管理表!$B$22:$B$31,"１．機械装置等費",経費支出管理表!$D$22:$D$31)</f>
        <v>0</v>
      </c>
      <c r="F8" s="185"/>
      <c r="G8" s="185"/>
      <c r="H8" s="185"/>
      <c r="I8" s="186"/>
    </row>
    <row r="9" spans="1:13" ht="16.95" customHeight="1">
      <c r="A9" s="234" t="s">
        <v>24</v>
      </c>
      <c r="B9" s="235"/>
      <c r="C9" s="235"/>
      <c r="D9" s="236"/>
      <c r="E9" s="184">
        <f>SUMIF(経費支出管理表!$B$22:$B$31,"２．広報費",経費支出管理表!$D$22:$D$31)</f>
        <v>0</v>
      </c>
      <c r="F9" s="185"/>
      <c r="G9" s="185"/>
      <c r="H9" s="185"/>
      <c r="I9" s="186"/>
    </row>
    <row r="10" spans="1:13" ht="16.95" customHeight="1">
      <c r="A10" s="193" t="s">
        <v>31</v>
      </c>
      <c r="B10" s="240"/>
      <c r="C10" s="240"/>
      <c r="D10" s="241"/>
      <c r="E10" s="184">
        <f>SUMIF(経費支出管理表!$B$22:$B$31,"３．ウェブサイト関連費",経費支出管理表!$D$22:$D$31)</f>
        <v>0</v>
      </c>
      <c r="F10" s="185"/>
      <c r="G10" s="185"/>
      <c r="H10" s="185"/>
      <c r="I10" s="186"/>
    </row>
    <row r="11" spans="1:13" ht="16.95" customHeight="1">
      <c r="A11" s="193" t="s">
        <v>32</v>
      </c>
      <c r="B11" s="194"/>
      <c r="C11" s="194"/>
      <c r="D11" s="195"/>
      <c r="E11" s="184">
        <f>SUMIF(経費支出管理表!$B$22:$B$31,"４．展示会等出展費",経費支出管理表!$D$22:$D$31)</f>
        <v>0</v>
      </c>
      <c r="F11" s="185"/>
      <c r="G11" s="185"/>
      <c r="H11" s="185"/>
      <c r="I11" s="186"/>
    </row>
    <row r="12" spans="1:13" ht="16.95" customHeight="1">
      <c r="A12" s="193" t="s">
        <v>33</v>
      </c>
      <c r="B12" s="194"/>
      <c r="C12" s="194"/>
      <c r="D12" s="195"/>
      <c r="E12" s="184">
        <f>SUMIF(経費支出管理表!$B$22:$B$31,"５．旅費",経費支出管理表!$D$22:$D$31)</f>
        <v>0</v>
      </c>
      <c r="F12" s="185"/>
      <c r="G12" s="185"/>
      <c r="H12" s="185"/>
      <c r="I12" s="186"/>
    </row>
    <row r="13" spans="1:13" ht="16.95" customHeight="1">
      <c r="A13" s="193" t="s">
        <v>119</v>
      </c>
      <c r="B13" s="194"/>
      <c r="C13" s="194"/>
      <c r="D13" s="195"/>
      <c r="E13" s="184">
        <f>SUMIF(経費支出管理表!$B$22:$B$31,"６．新商品開発費",経費支出管理表!$D$22:$D$31)</f>
        <v>0</v>
      </c>
      <c r="F13" s="185"/>
      <c r="G13" s="185"/>
      <c r="H13" s="185"/>
      <c r="I13" s="186"/>
    </row>
    <row r="14" spans="1:13" ht="16.95" customHeight="1">
      <c r="A14" s="193" t="s">
        <v>34</v>
      </c>
      <c r="B14" s="194"/>
      <c r="C14" s="194"/>
      <c r="D14" s="195"/>
      <c r="E14" s="184">
        <f>SUMIF(経費支出管理表!$B$22:$B$31,"７．資料購入費",経費支出管理表!$D$22:$D$31)</f>
        <v>0</v>
      </c>
      <c r="F14" s="185"/>
      <c r="G14" s="185"/>
      <c r="H14" s="185"/>
      <c r="I14" s="186"/>
    </row>
    <row r="15" spans="1:13" ht="16.95" customHeight="1">
      <c r="A15" s="193" t="s">
        <v>121</v>
      </c>
      <c r="B15" s="194"/>
      <c r="C15" s="194"/>
      <c r="D15" s="195"/>
      <c r="E15" s="184">
        <f>SUMIF(経費支出管理表!$B$22:$B$31,"８．借料",経費支出管理表!$D$22:$D$31)</f>
        <v>0</v>
      </c>
      <c r="F15" s="185"/>
      <c r="G15" s="185"/>
      <c r="H15" s="185"/>
      <c r="I15" s="186"/>
    </row>
    <row r="16" spans="1:13" ht="16.95" customHeight="1">
      <c r="A16" s="193" t="s">
        <v>122</v>
      </c>
      <c r="B16" s="194"/>
      <c r="C16" s="194"/>
      <c r="D16" s="195"/>
      <c r="E16" s="184">
        <f>SUMIF(経費支出管理表!$B$22:$B$31,"９．設備処分費",経費支出管理表!$D$22:$D$31)</f>
        <v>0</v>
      </c>
      <c r="F16" s="185"/>
      <c r="G16" s="185"/>
      <c r="H16" s="185"/>
      <c r="I16" s="186"/>
    </row>
    <row r="17" spans="1:16" ht="16.95" customHeight="1" thickBot="1">
      <c r="A17" s="187" t="s">
        <v>123</v>
      </c>
      <c r="B17" s="188"/>
      <c r="C17" s="188"/>
      <c r="D17" s="189"/>
      <c r="E17" s="190">
        <f>SUMIF(経費支出管理表!$B$22:$B$31,"10．委託・外注費",経費支出管理表!$D$22:$D$31)</f>
        <v>0</v>
      </c>
      <c r="F17" s="191"/>
      <c r="G17" s="191"/>
      <c r="H17" s="191"/>
      <c r="I17" s="192"/>
    </row>
    <row r="18" spans="1:16" ht="16.95" customHeight="1" thickTop="1" thickBot="1">
      <c r="A18" s="246" t="s">
        <v>35</v>
      </c>
      <c r="B18" s="247"/>
      <c r="C18" s="247"/>
      <c r="D18" s="248"/>
      <c r="E18" s="178">
        <f>SUM(E8:I9)+SUM(E11:I17)</f>
        <v>0</v>
      </c>
      <c r="F18" s="249"/>
      <c r="G18" s="249"/>
      <c r="H18" s="249"/>
      <c r="I18" s="250"/>
    </row>
    <row r="19" spans="1:16" ht="16.95" customHeight="1" thickTop="1" thickBot="1">
      <c r="A19" s="246" t="s">
        <v>36</v>
      </c>
      <c r="B19" s="247"/>
      <c r="C19" s="247"/>
      <c r="D19" s="248"/>
      <c r="E19" s="178">
        <f>E10</f>
        <v>0</v>
      </c>
      <c r="F19" s="249"/>
      <c r="G19" s="249"/>
      <c r="H19" s="249"/>
      <c r="I19" s="250"/>
    </row>
    <row r="20" spans="1:16" ht="16.95" customHeight="1" thickTop="1" thickBot="1">
      <c r="A20" s="257" t="s">
        <v>37</v>
      </c>
      <c r="B20" s="258"/>
      <c r="C20" s="258"/>
      <c r="D20" s="259"/>
      <c r="E20" s="178">
        <f>SUM(E8:I17)</f>
        <v>0</v>
      </c>
      <c r="F20" s="179"/>
      <c r="G20" s="179"/>
      <c r="H20" s="179"/>
      <c r="I20" s="180"/>
    </row>
    <row r="21" spans="1:16" ht="16.95" customHeight="1" thickTop="1">
      <c r="A21" s="174" t="s">
        <v>38</v>
      </c>
      <c r="B21" s="175"/>
      <c r="C21" s="175"/>
      <c r="D21" s="176"/>
      <c r="E21" s="251"/>
      <c r="F21" s="252"/>
      <c r="G21" s="252"/>
      <c r="H21" s="252"/>
      <c r="I21" s="253"/>
    </row>
    <row r="22" spans="1:16" ht="16.95" customHeight="1" thickBot="1">
      <c r="A22" s="43" t="s">
        <v>25</v>
      </c>
      <c r="B22" s="26" t="s">
        <v>118</v>
      </c>
      <c r="C22" s="177" t="s">
        <v>26</v>
      </c>
      <c r="D22" s="177"/>
      <c r="E22" s="254"/>
      <c r="F22" s="255"/>
      <c r="G22" s="255"/>
      <c r="H22" s="255"/>
      <c r="I22" s="256"/>
      <c r="J22" s="44"/>
      <c r="K22" s="57" t="s">
        <v>113</v>
      </c>
      <c r="L22" s="58" t="s">
        <v>51</v>
      </c>
      <c r="M22" s="58" t="s">
        <v>52</v>
      </c>
      <c r="N22" s="59" t="s">
        <v>55</v>
      </c>
      <c r="O22" s="59"/>
      <c r="P22" s="46"/>
    </row>
    <row r="23" spans="1:16" ht="16.95" customHeight="1" thickTop="1" thickBot="1">
      <c r="A23" s="181" t="s">
        <v>114</v>
      </c>
      <c r="B23" s="182"/>
      <c r="C23" s="182"/>
      <c r="D23" s="183"/>
      <c r="E23" s="243"/>
      <c r="F23" s="244"/>
      <c r="G23" s="244"/>
      <c r="H23" s="244"/>
      <c r="I23" s="245"/>
      <c r="K23" s="60" t="str">
        <f>ExpenseCategoryList!E29</f>
        <v>×</v>
      </c>
      <c r="L23" s="61">
        <f>IF(AP17=AR17,ExpenseCategoryList!I14,"")</f>
        <v>0</v>
      </c>
      <c r="M23" s="62" t="str">
        <f>ExpenseCategoryList!J38</f>
        <v>0.00%</v>
      </c>
      <c r="N23" s="47">
        <f>ExpenseCategoryList!I29</f>
        <v>0</v>
      </c>
      <c r="O23" s="48" t="s">
        <v>53</v>
      </c>
      <c r="P23" s="47">
        <f>ExpenseCategoryList!G29</f>
        <v>0</v>
      </c>
    </row>
    <row r="24" spans="1:16" ht="16.95" customHeight="1" thickTop="1" thickBot="1">
      <c r="A24" s="181" t="s">
        <v>115</v>
      </c>
      <c r="B24" s="182"/>
      <c r="C24" s="182"/>
      <c r="D24" s="183"/>
      <c r="E24" s="196">
        <f>ExpenseCategoryList!H40</f>
        <v>0</v>
      </c>
      <c r="F24" s="197"/>
      <c r="G24" s="197"/>
      <c r="H24" s="197"/>
      <c r="I24" s="198"/>
      <c r="K24" s="50" t="str">
        <f>ExpenseCategoryList!E31</f>
        <v>〇</v>
      </c>
      <c r="L24" s="61">
        <f>IF(AP17=AR17,ExpenseCategoryList!I18,"")</f>
        <v>0</v>
      </c>
      <c r="M24" s="51" t="str">
        <f>ExpenseCategoryList!J40</f>
        <v/>
      </c>
      <c r="N24" s="52"/>
      <c r="O24" s="53"/>
      <c r="P24" s="52"/>
    </row>
    <row r="25" spans="1:16" ht="16.95" customHeight="1" thickTop="1" thickBot="1">
      <c r="A25" s="208" t="s">
        <v>39</v>
      </c>
      <c r="B25" s="212"/>
      <c r="C25" s="212"/>
      <c r="D25" s="213"/>
      <c r="E25" s="196">
        <f>SUM(E23:I24)+ExpenseCategoryList!J22</f>
        <v>0</v>
      </c>
      <c r="F25" s="197"/>
      <c r="G25" s="197"/>
      <c r="H25" s="197"/>
      <c r="I25" s="198"/>
      <c r="J25" t="str">
        <f>ExpenseCategoryList!E47</f>
        <v/>
      </c>
      <c r="K25" s="56"/>
      <c r="L25" s="61"/>
      <c r="M25" s="51"/>
      <c r="N25" s="52"/>
      <c r="O25" s="53"/>
      <c r="P25" s="52"/>
    </row>
    <row r="26" spans="1:16" ht="30" customHeight="1" thickTop="1" thickBot="1">
      <c r="A26" s="208" t="s">
        <v>40</v>
      </c>
      <c r="B26" s="212"/>
      <c r="C26" s="212"/>
      <c r="D26" s="213"/>
      <c r="E26" s="196">
        <f>経費支出管理表!H8</f>
        <v>0</v>
      </c>
      <c r="F26" s="197"/>
      <c r="G26" s="197"/>
      <c r="H26" s="197"/>
      <c r="I26" s="198"/>
      <c r="K26" s="49"/>
      <c r="L26" s="49"/>
      <c r="M26" s="49"/>
      <c r="N26" s="54"/>
      <c r="O26" s="54"/>
      <c r="P26" s="54"/>
    </row>
    <row r="27" spans="1:16" ht="16.95" customHeight="1" thickTop="1" thickBot="1">
      <c r="A27" s="208" t="s">
        <v>41</v>
      </c>
      <c r="B27" s="212"/>
      <c r="C27" s="212"/>
      <c r="D27" s="213"/>
      <c r="E27" s="196">
        <f>IF(E25&lt;=E26,E25,E26)</f>
        <v>0</v>
      </c>
      <c r="F27" s="197"/>
      <c r="G27" s="197"/>
      <c r="H27" s="197"/>
      <c r="I27" s="198"/>
      <c r="K27" s="49"/>
      <c r="L27" s="49"/>
      <c r="M27" s="49"/>
      <c r="N27" s="52"/>
      <c r="O27" s="55"/>
      <c r="P27" s="52"/>
    </row>
    <row r="28" spans="1:16" ht="16.95" customHeight="1" thickTop="1" thickBot="1">
      <c r="A28" s="204" t="s">
        <v>42</v>
      </c>
      <c r="B28" s="205"/>
      <c r="C28" s="205"/>
      <c r="D28" s="206"/>
      <c r="E28" s="207"/>
      <c r="F28" s="207"/>
      <c r="G28" s="207"/>
      <c r="H28" s="207"/>
      <c r="I28" s="207"/>
      <c r="K28" s="49"/>
      <c r="L28" s="49"/>
      <c r="M28" s="49"/>
      <c r="N28" s="51"/>
      <c r="O28" s="51"/>
      <c r="P28" s="51"/>
    </row>
    <row r="29" spans="1:16" ht="16.95" customHeight="1" thickTop="1" thickBot="1">
      <c r="A29" s="208" t="s">
        <v>43</v>
      </c>
      <c r="B29" s="209"/>
      <c r="C29" s="209"/>
      <c r="D29" s="210"/>
      <c r="E29" s="211">
        <f>E27-E28</f>
        <v>0</v>
      </c>
      <c r="F29" s="211"/>
      <c r="G29" s="211"/>
      <c r="H29" s="211"/>
      <c r="I29" s="211"/>
      <c r="K29" s="50" t="str">
        <f>ExpenseCategoryList!E33</f>
        <v>〇</v>
      </c>
      <c r="L29" s="61">
        <f>IF(N23=P23,ExpenseCategoryList!I22,"")</f>
        <v>0</v>
      </c>
      <c r="M29" s="58" t="s">
        <v>54</v>
      </c>
    </row>
    <row r="30" spans="1:16" ht="16.95" customHeight="1" thickTop="1">
      <c r="A30" s="174" t="s">
        <v>44</v>
      </c>
      <c r="B30" s="217"/>
      <c r="C30" s="217"/>
      <c r="D30" s="218"/>
      <c r="E30" s="199" t="str">
        <f>IF(OR(E26="",E26=0),"いいえ",IF(E24&lt;=(E25/4),"はい","いいえ"))</f>
        <v>いいえ</v>
      </c>
      <c r="F30" s="200"/>
      <c r="G30" s="200"/>
      <c r="H30" s="200"/>
      <c r="I30" s="201"/>
      <c r="K30" s="50" t="str">
        <f>ExpenseCategoryList!E34</f>
        <v>×</v>
      </c>
      <c r="L30" s="51"/>
      <c r="M30" s="51" t="str">
        <f>ExpenseCategoryList!J42</f>
        <v/>
      </c>
    </row>
    <row r="31" spans="1:16" ht="16.95" customHeight="1">
      <c r="A31" s="219"/>
      <c r="B31" s="220"/>
      <c r="C31" s="220"/>
      <c r="D31" s="221"/>
      <c r="E31" s="214" t="s">
        <v>45</v>
      </c>
      <c r="F31" s="215"/>
      <c r="G31" s="215"/>
      <c r="H31" s="215"/>
      <c r="I31" s="216"/>
      <c r="K31" s="49"/>
      <c r="L31" s="49"/>
      <c r="M31" s="49"/>
    </row>
    <row r="32" spans="1:16" ht="16.2">
      <c r="A32" s="202" t="s">
        <v>46</v>
      </c>
      <c r="B32" s="202"/>
      <c r="C32" s="202"/>
      <c r="D32" s="202"/>
      <c r="E32" s="202"/>
      <c r="F32" s="202"/>
      <c r="G32" s="202"/>
      <c r="H32" s="202"/>
      <c r="I32" s="202"/>
      <c r="K32" s="118" t="s">
        <v>104</v>
      </c>
      <c r="L32" s="121">
        <f>E27</f>
        <v>0</v>
      </c>
      <c r="M32" s="119" t="s">
        <v>88</v>
      </c>
      <c r="N32" s="120" t="str">
        <f xml:space="preserve"> ExpenseCategoryList!E40</f>
        <v>２／３</v>
      </c>
    </row>
    <row r="33" spans="1:11" ht="54.6" customHeight="1">
      <c r="A33" s="203" t="s">
        <v>47</v>
      </c>
      <c r="B33" s="203"/>
      <c r="C33" s="203"/>
      <c r="D33" s="203"/>
      <c r="E33" s="203"/>
      <c r="F33" s="203"/>
      <c r="G33" s="203"/>
      <c r="H33" s="203"/>
      <c r="I33" s="203"/>
      <c r="K33" s="137" t="str">
        <f>ExpenseCategoryList!E49 &amp; ExpenseCategoryList!E51</f>
        <v/>
      </c>
    </row>
    <row r="34" spans="1:11">
      <c r="A34" s="242" t="s">
        <v>48</v>
      </c>
      <c r="B34" s="242"/>
      <c r="C34" s="242"/>
      <c r="D34" s="242"/>
      <c r="E34" s="242"/>
      <c r="F34" s="242"/>
      <c r="G34" s="242"/>
      <c r="H34" s="242"/>
      <c r="I34" s="242"/>
    </row>
    <row r="35" spans="1:11">
      <c r="A35" s="242" t="s">
        <v>117</v>
      </c>
      <c r="B35" s="242"/>
      <c r="C35" s="242"/>
      <c r="D35" s="242"/>
      <c r="E35" s="242"/>
      <c r="F35" s="242"/>
      <c r="G35" s="242"/>
      <c r="H35" s="242"/>
      <c r="I35" s="242"/>
    </row>
  </sheetData>
  <sheetProtection sheet="1" selectLockedCells="1"/>
  <dataConsolidate/>
  <mergeCells count="58">
    <mergeCell ref="A35:I35"/>
    <mergeCell ref="E23:I23"/>
    <mergeCell ref="E12:I12"/>
    <mergeCell ref="A18:D18"/>
    <mergeCell ref="E18:I18"/>
    <mergeCell ref="A19:D19"/>
    <mergeCell ref="E19:I19"/>
    <mergeCell ref="E21:I22"/>
    <mergeCell ref="A12:D12"/>
    <mergeCell ref="A13:D13"/>
    <mergeCell ref="E13:I13"/>
    <mergeCell ref="A20:D20"/>
    <mergeCell ref="A34:I34"/>
    <mergeCell ref="A24:D24"/>
    <mergeCell ref="A25:D25"/>
    <mergeCell ref="E24:I24"/>
    <mergeCell ref="E6:I7"/>
    <mergeCell ref="F1:I1"/>
    <mergeCell ref="E8:I8"/>
    <mergeCell ref="E9:I9"/>
    <mergeCell ref="E11:I11"/>
    <mergeCell ref="E10:I10"/>
    <mergeCell ref="A2:I2"/>
    <mergeCell ref="E3:F3"/>
    <mergeCell ref="G3:I3"/>
    <mergeCell ref="A9:D9"/>
    <mergeCell ref="A11:D11"/>
    <mergeCell ref="A6:D7"/>
    <mergeCell ref="A8:D8"/>
    <mergeCell ref="E4:F4"/>
    <mergeCell ref="G4:I4"/>
    <mergeCell ref="A10:D10"/>
    <mergeCell ref="E25:I25"/>
    <mergeCell ref="E30:I30"/>
    <mergeCell ref="A32:I32"/>
    <mergeCell ref="A33:I33"/>
    <mergeCell ref="A28:D28"/>
    <mergeCell ref="E28:I28"/>
    <mergeCell ref="A29:D29"/>
    <mergeCell ref="E29:I29"/>
    <mergeCell ref="E27:I27"/>
    <mergeCell ref="A26:D26"/>
    <mergeCell ref="E26:I26"/>
    <mergeCell ref="A27:D27"/>
    <mergeCell ref="E31:I31"/>
    <mergeCell ref="A30:D31"/>
    <mergeCell ref="A21:D21"/>
    <mergeCell ref="C22:D22"/>
    <mergeCell ref="E20:I20"/>
    <mergeCell ref="A23:D23"/>
    <mergeCell ref="E14:I14"/>
    <mergeCell ref="A17:D17"/>
    <mergeCell ref="E17:I17"/>
    <mergeCell ref="A16:D16"/>
    <mergeCell ref="E16:I16"/>
    <mergeCell ref="A15:D15"/>
    <mergeCell ref="E15:I15"/>
    <mergeCell ref="A14:D14"/>
  </mergeCells>
  <phoneticPr fontId="13"/>
  <conditionalFormatting sqref="E30:I30">
    <cfRule type="expression" dxfId="5" priority="10">
      <formula>E30="いいえ"</formula>
    </cfRule>
  </conditionalFormatting>
  <conditionalFormatting sqref="F1">
    <cfRule type="containsText" dxfId="4" priority="5" operator="containsText" text="申請類型を選択してください">
      <formula>NOT(ISERROR(SEARCH("申請類型を選択してください",F1)))</formula>
    </cfRule>
  </conditionalFormatting>
  <conditionalFormatting sqref="F1:I1">
    <cfRule type="containsBlanks" dxfId="3" priority="11">
      <formula>LEN(TRIM(F1))=0</formula>
    </cfRule>
  </conditionalFormatting>
  <conditionalFormatting sqref="B22">
    <cfRule type="containsText" dxfId="2" priority="1" operator="containsText" text="いいえ">
      <formula>NOT(ISERROR(SEARCH("いいえ",B22)))</formula>
    </cfRule>
    <cfRule type="containsText" dxfId="1" priority="2" operator="containsText" text="選択">
      <formula>NOT(ISERROR(SEARCH("選択",B22)))</formula>
    </cfRule>
    <cfRule type="containsBlanks" dxfId="0" priority="3">
      <formula>LEN(TRIM(B22))=0</formula>
    </cfRule>
  </conditionalFormatting>
  <dataValidations count="5">
    <dataValidation type="list" showInputMessage="1" showErrorMessage="1" sqref="B22" xr:uid="{00000000-0002-0000-0200-000000000000}">
      <formula1>"選択,はい,いいえ"</formula1>
    </dataValidation>
    <dataValidation allowBlank="1" showInputMessage="1" showErrorMessage="1" prompt="支出管理表に入力いただくと全て自動計算されます。" sqref="E20:I20 E29:I29 E25:I25 E27:I27 E8:E19" xr:uid="{00000000-0002-0000-0200-000001000000}"/>
    <dataValidation allowBlank="1" showInputMessage="1" showErrorMessage="1" prompt="支出管理表、上記入力項目に入力いただくと自動表示されます。" sqref="E30:I30" xr:uid="{00000000-0002-0000-0200-000002000000}"/>
    <dataValidation allowBlank="1" showInputMessage="1" showErrorMessage="1" promptTitle="自動判定されます" prompt="計算式が入力してありますので自動判定されます" sqref="K23:M25 N28:P28 L30:M30 K29:K30 L29 K1" xr:uid="{00000000-0002-0000-0200-000003000000}"/>
    <dataValidation type="list" showInputMessage="1" showErrorMessage="1" sqref="F1:I1" xr:uid="{00000000-0002-0000-0200-000004000000}">
      <formula1>"申請類型を選択してください,通常枠,通常+インボイス特例,賃金引上げ枠,賃金引上げ枠+インボイス特例,賃金引上げ枠（赤字事業者）,賃金引上げ枠（赤字事業者）+インボイス特例,卒業枠,卒業枠+インボイス特例,後継者支援枠,後継者支援枠+インボイス特例,創業枠,創業枠+インボイス特例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2"/>
  <sheetViews>
    <sheetView workbookViewId="0">
      <selection activeCell="G28" sqref="G28"/>
    </sheetView>
  </sheetViews>
  <sheetFormatPr defaultRowHeight="13.2"/>
  <sheetData>
    <row r="1" spans="1:2">
      <c r="A1" s="139" t="e">
        <f>IF(#REF!="","",MAX(IF(#REF!="","",ROUNDUP((#REF!-#REF!)*(#REF!/#REF!),0)),0))</f>
        <v>#REF!</v>
      </c>
      <c r="B1" s="139" t="e">
        <f>IF(#REF!&gt;=#REF!,#REF!,#REF!)</f>
        <v>#REF!</v>
      </c>
    </row>
    <row r="2" spans="1:2">
      <c r="A2" t="s">
        <v>111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D2:Y56"/>
  <sheetViews>
    <sheetView zoomScale="90" zoomScaleNormal="90" workbookViewId="0"/>
  </sheetViews>
  <sheetFormatPr defaultRowHeight="13.2"/>
  <cols>
    <col min="1" max="3" width="5.33203125" customWidth="1"/>
    <col min="4" max="4" width="18" bestFit="1" customWidth="1"/>
    <col min="5" max="5" width="12.6640625" customWidth="1"/>
    <col min="6" max="6" width="17.6640625" customWidth="1"/>
    <col min="7" max="7" width="18.33203125" bestFit="1" customWidth="1"/>
    <col min="8" max="8" width="20" customWidth="1"/>
    <col min="9" max="9" width="19.33203125" customWidth="1"/>
    <col min="10" max="10" width="17.77734375" customWidth="1"/>
    <col min="11" max="11" width="18" customWidth="1"/>
    <col min="12" max="12" width="19.21875" customWidth="1"/>
    <col min="13" max="13" width="20.44140625" bestFit="1" customWidth="1"/>
    <col min="14" max="14" width="20.44140625" customWidth="1"/>
    <col min="15" max="15" width="16" customWidth="1"/>
    <col min="16" max="17" width="16.109375" customWidth="1"/>
    <col min="18" max="18" width="13.88671875" customWidth="1"/>
    <col min="19" max="19" width="19.109375" bestFit="1" customWidth="1"/>
    <col min="20" max="20" width="18.21875" bestFit="1" customWidth="1"/>
    <col min="21" max="21" width="19" bestFit="1" customWidth="1"/>
    <col min="22" max="22" width="19" customWidth="1"/>
    <col min="23" max="23" width="18.77734375" customWidth="1"/>
    <col min="24" max="24" width="20" customWidth="1"/>
    <col min="25" max="25" width="18.88671875" customWidth="1"/>
  </cols>
  <sheetData>
    <row r="2" spans="4:25">
      <c r="E2" s="125" t="s">
        <v>103</v>
      </c>
      <c r="F2" s="124" t="s">
        <v>106</v>
      </c>
      <c r="G2" s="116" t="s">
        <v>107</v>
      </c>
      <c r="H2" s="126" t="s">
        <v>74</v>
      </c>
    </row>
    <row r="3" spans="4:25" ht="16.2">
      <c r="E3" s="132" t="str">
        <f>IF(OR(別紙３支出内訳書!F1="賃金引上げ枠（赤字事業者）",別紙３支出内訳書!F1="賃金引上げ枠（赤字事業者）+インボイス特例"),"☑","□")</f>
        <v>□</v>
      </c>
      <c r="F3" s="75">
        <f>別紙３支出内訳書!E18</f>
        <v>0</v>
      </c>
      <c r="G3" s="75">
        <f>別紙３支出内訳書!E19</f>
        <v>0</v>
      </c>
      <c r="H3" s="75">
        <f>IF(OR(別紙３支出内訳書!F1="賃金引上げ枠+インボイス特例",別紙３支出内訳書!F1="賃金引上げ枠（赤字事業者）+インボイス特例",別紙３支出内訳書!F1="卒業枠+インボイス特例",別紙３支出内訳書!F1="後継者支援枠+インボイス特例",別紙３支出内訳書!F1="創業枠+インボイス特例"),2500000,IF(OR(別紙３支出内訳書!F1="賃金引上げ枠",別紙３支出内訳書!F1="賃金引上げ枠（赤字事業者）",別紙３支出内訳書!F1="卒業枠",別紙３支出内訳書!F1="後継者支援枠",別紙３支出内訳書!F1="創業枠"),2000000,IF(別紙３支出内訳書!F1="通常+インボイス特例",1000000,500000)))</f>
        <v>500000</v>
      </c>
      <c r="V3" s="64"/>
      <c r="W3" s="64"/>
      <c r="X3" s="64"/>
      <c r="Y3" s="64"/>
    </row>
    <row r="4" spans="4:25">
      <c r="U4" s="65"/>
    </row>
    <row r="5" spans="4:25">
      <c r="D5" s="66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8"/>
      <c r="U5" s="65"/>
    </row>
    <row r="6" spans="4:25">
      <c r="D6" s="69" t="s">
        <v>57</v>
      </c>
      <c r="E6" s="70"/>
      <c r="G6" s="71"/>
      <c r="H6" s="71"/>
      <c r="I6" s="71"/>
      <c r="J6" s="72"/>
      <c r="K6" s="72"/>
      <c r="Q6" s="73"/>
    </row>
    <row r="7" spans="4:25">
      <c r="D7" s="74"/>
      <c r="E7" s="72"/>
      <c r="F7" s="72"/>
      <c r="G7" s="71"/>
      <c r="H7" s="71"/>
      <c r="I7" s="72"/>
      <c r="J7" s="72"/>
      <c r="K7" s="72"/>
      <c r="L7" s="72" t="s">
        <v>58</v>
      </c>
      <c r="M7" s="72"/>
      <c r="N7" s="72" t="s">
        <v>58</v>
      </c>
      <c r="O7" s="72"/>
      <c r="P7" s="72"/>
      <c r="Q7" s="73"/>
    </row>
    <row r="8" spans="4:25">
      <c r="D8" s="74"/>
      <c r="E8" s="72" t="s">
        <v>59</v>
      </c>
      <c r="F8" s="75"/>
      <c r="G8" s="71" t="s">
        <v>60</v>
      </c>
      <c r="H8" s="71" t="str">
        <f>IF(E3="☑","3/4","2/3")</f>
        <v>2/3</v>
      </c>
      <c r="I8" s="72"/>
      <c r="J8" s="72"/>
      <c r="K8" s="72"/>
      <c r="L8" s="72" t="s">
        <v>61</v>
      </c>
      <c r="M8" s="72"/>
      <c r="N8" s="72" t="s">
        <v>62</v>
      </c>
      <c r="O8" s="72"/>
      <c r="P8" s="72"/>
      <c r="Q8" s="73"/>
    </row>
    <row r="9" spans="4:25">
      <c r="D9" s="74"/>
      <c r="E9" s="72"/>
      <c r="F9" s="72"/>
      <c r="G9" s="71" t="s">
        <v>63</v>
      </c>
      <c r="H9" s="76" t="str">
        <f xml:space="preserve">  "(1)×補助率 " &amp; H8 &amp;"(※)以内(円未満切捨て)"</f>
        <v>(1)×補助率 2/3(※)以内(円未満切捨て)</v>
      </c>
      <c r="I9" s="72"/>
      <c r="J9" s="72"/>
      <c r="K9" s="72"/>
      <c r="L9" s="72"/>
      <c r="M9" s="72"/>
      <c r="N9" s="72"/>
      <c r="O9" s="72"/>
      <c r="P9" s="72"/>
      <c r="Q9" s="73"/>
    </row>
    <row r="10" spans="4:25">
      <c r="D10" s="74"/>
      <c r="E10" s="72"/>
      <c r="F10" s="72"/>
      <c r="G10" s="71" t="s">
        <v>63</v>
      </c>
      <c r="H10" s="77" t="str">
        <f>"((6)の1/4を上限(最大50万円))、(c)×補助率 " &amp; H8 &amp; " (※)以内(円未満切捨て)"</f>
        <v>((6)の1/4を上限(最大50万円))、(c)×補助率 2/3 (※)以内(円未満切捨て)</v>
      </c>
      <c r="I10" s="71"/>
      <c r="J10" s="72"/>
      <c r="K10" s="72"/>
      <c r="L10" s="72"/>
      <c r="M10" s="72"/>
      <c r="N10" s="72" t="s">
        <v>64</v>
      </c>
      <c r="O10" s="72"/>
      <c r="P10" s="72" t="s">
        <v>65</v>
      </c>
      <c r="Q10" s="73"/>
    </row>
    <row r="11" spans="4:25">
      <c r="D11" s="74"/>
      <c r="E11" s="260" t="s">
        <v>66</v>
      </c>
      <c r="F11" s="78" t="s">
        <v>67</v>
      </c>
      <c r="G11" s="79" t="str">
        <f>IF(E3="☑","a*3/4","a*2/3")</f>
        <v>a*2/3</v>
      </c>
      <c r="H11" s="113" t="str">
        <f>"(" &amp; IF(E3="☑","a*3/4","a*2/3") &amp; ") /3"</f>
        <v>(a*2/3) /3</v>
      </c>
      <c r="I11" s="80" t="s">
        <v>68</v>
      </c>
      <c r="J11" s="72"/>
      <c r="K11" s="72"/>
      <c r="L11" s="80" t="s">
        <v>69</v>
      </c>
      <c r="M11" s="72"/>
      <c r="N11" s="80" t="s">
        <v>69</v>
      </c>
      <c r="O11" s="261" t="s">
        <v>53</v>
      </c>
      <c r="P11" s="80" t="s">
        <v>69</v>
      </c>
      <c r="Q11" s="73"/>
    </row>
    <row r="12" spans="4:25">
      <c r="D12" s="74">
        <v>12</v>
      </c>
      <c r="E12" s="260"/>
      <c r="F12" s="262">
        <f>F3</f>
        <v>0</v>
      </c>
      <c r="G12" s="81">
        <f>IF(E3="☑",ROUNDDOWN(F12*3/4,0),ROUNDDOWN(F12*2/3,0))</f>
        <v>0</v>
      </c>
      <c r="H12" s="82">
        <f>ROUNDDOWN(G12/3,0)</f>
        <v>0</v>
      </c>
      <c r="I12" s="82">
        <f>G12</f>
        <v>0</v>
      </c>
      <c r="J12" s="83"/>
      <c r="K12" s="83"/>
      <c r="L12" s="82">
        <f>IF(I20&lt;=G20,I12,"")</f>
        <v>0</v>
      </c>
      <c r="M12" s="72"/>
      <c r="N12" s="82" t="str">
        <f>IF(I20&lt;=G20,"",IF(I12&gt;G20,G20,I12))</f>
        <v/>
      </c>
      <c r="O12" s="261"/>
      <c r="P12" s="82" t="str">
        <f>IF(I20&lt;=G20,"",G20-P16)</f>
        <v/>
      </c>
      <c r="Q12" s="73"/>
    </row>
    <row r="13" spans="4:25">
      <c r="D13" s="74">
        <v>13</v>
      </c>
      <c r="E13" s="260"/>
      <c r="F13" s="262"/>
      <c r="G13" s="84"/>
      <c r="H13" s="85">
        <f>ROUNDDOWN(G12/3,3)</f>
        <v>0</v>
      </c>
      <c r="I13" s="82"/>
      <c r="J13" s="83"/>
      <c r="K13" s="83"/>
      <c r="L13" s="82"/>
      <c r="M13" s="72"/>
      <c r="N13" s="82"/>
      <c r="O13" s="261"/>
      <c r="P13" s="82"/>
      <c r="Q13" s="73"/>
    </row>
    <row r="14" spans="4:25">
      <c r="D14" s="74">
        <v>14</v>
      </c>
      <c r="E14" s="260"/>
      <c r="F14" s="262"/>
      <c r="G14" s="84">
        <f>IF(E3="☑",ROUNDDOWN(F12*3/4,3),ROUNDDOWN(F12*2/3,3)) - G12</f>
        <v>0</v>
      </c>
      <c r="H14" s="85">
        <f>H13-H12</f>
        <v>0</v>
      </c>
      <c r="I14" s="85">
        <f>G14</f>
        <v>0</v>
      </c>
      <c r="J14" s="83"/>
      <c r="K14" s="83"/>
      <c r="L14" s="82"/>
      <c r="M14" s="72"/>
      <c r="N14" s="82"/>
      <c r="O14" s="261"/>
      <c r="P14" s="82"/>
      <c r="Q14" s="73"/>
    </row>
    <row r="15" spans="4:25">
      <c r="D15" s="74">
        <v>15</v>
      </c>
      <c r="E15" s="263" t="s">
        <v>70</v>
      </c>
      <c r="F15" s="114" t="s">
        <v>71</v>
      </c>
      <c r="G15" s="115" t="str">
        <f>IF(E3="☑","c*3/4","c*2/3")</f>
        <v>c*2/3</v>
      </c>
      <c r="H15" s="113" t="str">
        <f>IF(E3="☑","a*1/4","a*2/9")</f>
        <v>a*2/9</v>
      </c>
      <c r="I15" s="113" t="s">
        <v>72</v>
      </c>
      <c r="J15" s="72"/>
      <c r="K15" s="72"/>
      <c r="L15" s="113" t="s">
        <v>73</v>
      </c>
      <c r="M15" s="72"/>
      <c r="N15" s="113" t="s">
        <v>73</v>
      </c>
      <c r="O15" s="261"/>
      <c r="P15" s="113" t="s">
        <v>73</v>
      </c>
      <c r="Q15" s="73"/>
    </row>
    <row r="16" spans="4:25">
      <c r="D16" s="74">
        <v>16</v>
      </c>
      <c r="E16" s="264"/>
      <c r="F16" s="262">
        <f>G3</f>
        <v>0</v>
      </c>
      <c r="G16" s="81">
        <f>IF(E3="☑",ROUNDDOWN(F16*3/4,0),ROUNDDOWN(F16*2/3,0))</f>
        <v>0</v>
      </c>
      <c r="H16" s="86">
        <f>IF(E3="☑",ROUNDDOWN(F12*1/4,0),ROUNDDOWN(F12*2/9,0))</f>
        <v>0</v>
      </c>
      <c r="I16" s="82">
        <f>IF(IF(G16&gt;H12,H12,G16)&gt;H20,H20,IF(G16&gt;H12,H12,G16))</f>
        <v>0</v>
      </c>
      <c r="J16" s="83"/>
      <c r="K16" s="83"/>
      <c r="L16" s="82">
        <f>IF(I20&lt;=G20,I16,"")</f>
        <v>0</v>
      </c>
      <c r="M16" t="str">
        <f>IF(L16="","",IF(L16*4&gt;L20,"×","〇"))</f>
        <v>〇</v>
      </c>
      <c r="N16" s="82" t="str">
        <f>IF(I20&lt;=G20,"",G20-N12)</f>
        <v/>
      </c>
      <c r="O16" s="261"/>
      <c r="P16" s="82" t="str">
        <f>IF(I20&lt;=G20,"",IF(ROUNDDOWN(G20/4,0)&gt;I16,I16,ROUNDDOWN(G20/4,0)))</f>
        <v/>
      </c>
      <c r="Q16" s="73"/>
    </row>
    <row r="17" spans="4:17">
      <c r="D17" s="74">
        <v>17</v>
      </c>
      <c r="E17" s="264"/>
      <c r="F17" s="262"/>
      <c r="G17" s="84">
        <f>IF(E3="☑",ROUNDDOWN(F16*3/4,3),ROUNDDOWN(F16*2/3,3))</f>
        <v>0</v>
      </c>
      <c r="H17" s="87">
        <f>IF(E3="☑",ROUNDDOWN(F12*1/4,3),ROUNDDOWN(F12*2/9,3))</f>
        <v>0</v>
      </c>
      <c r="I17" s="85">
        <f>IF(IF(G17&gt;H13,H13,G17)&gt;H21,H21,IF(G17&gt;H13,H13,G17))</f>
        <v>0</v>
      </c>
      <c r="J17" s="83"/>
      <c r="K17" s="83"/>
      <c r="L17" s="82"/>
      <c r="N17" s="82"/>
      <c r="O17" s="261"/>
      <c r="P17" s="82"/>
      <c r="Q17" s="73"/>
    </row>
    <row r="18" spans="4:17" ht="13.8" thickBot="1">
      <c r="D18" s="74">
        <v>18</v>
      </c>
      <c r="E18" s="264"/>
      <c r="F18" s="262"/>
      <c r="G18" s="84">
        <f>G17-G16</f>
        <v>0</v>
      </c>
      <c r="H18" s="87">
        <f>H17-H16</f>
        <v>0</v>
      </c>
      <c r="I18" s="85">
        <f>IF(IF(G17&gt;H13,H13,G17)&gt;H21,H22,IF(G17&gt;H13,H14,G18))</f>
        <v>0</v>
      </c>
      <c r="J18" s="83"/>
      <c r="K18" s="83"/>
      <c r="L18" s="82"/>
      <c r="N18" s="82"/>
      <c r="O18" s="261"/>
      <c r="P18" s="82"/>
      <c r="Q18" s="73"/>
    </row>
    <row r="19" spans="4:17">
      <c r="D19" s="74">
        <v>19</v>
      </c>
      <c r="E19" s="72"/>
      <c r="F19" s="72"/>
      <c r="G19" s="111" t="s">
        <v>74</v>
      </c>
      <c r="H19" s="113" t="s">
        <v>75</v>
      </c>
      <c r="I19" s="110" t="s">
        <v>76</v>
      </c>
      <c r="J19" s="109" t="s">
        <v>77</v>
      </c>
      <c r="K19" s="72"/>
      <c r="L19" s="108" t="s">
        <v>77</v>
      </c>
      <c r="M19" s="72"/>
      <c r="N19" s="108" t="s">
        <v>77</v>
      </c>
      <c r="O19" s="261"/>
      <c r="P19" s="108" t="s">
        <v>77</v>
      </c>
      <c r="Q19" s="73"/>
    </row>
    <row r="20" spans="4:17">
      <c r="D20" s="74">
        <v>20</v>
      </c>
      <c r="E20" s="72"/>
      <c r="F20" s="72"/>
      <c r="G20" s="262">
        <f>H3</f>
        <v>500000</v>
      </c>
      <c r="H20" s="88">
        <f>IF(ROUNDDOWN(G20/4,0)&lt;=500000,ROUNDDOWN(G20/4,0),500000)</f>
        <v>125000</v>
      </c>
      <c r="I20" s="128">
        <f>I12+I16</f>
        <v>0</v>
      </c>
      <c r="J20" s="89">
        <f>IF(G20&gt;I20+J22,I20+J22,G20)</f>
        <v>0</v>
      </c>
      <c r="K20" s="90"/>
      <c r="L20" s="82">
        <f>IF(I20&lt;=G20,I20,"")</f>
        <v>0</v>
      </c>
      <c r="M20" s="72"/>
      <c r="N20" s="82" t="str">
        <f>IF(I20&lt;=G20,"",N12+N16)</f>
        <v/>
      </c>
      <c r="O20" s="261"/>
      <c r="P20" s="82" t="str">
        <f>IF(I20&lt;=G20,"",P12+P16)</f>
        <v/>
      </c>
      <c r="Q20" s="73"/>
    </row>
    <row r="21" spans="4:17">
      <c r="D21" s="74">
        <v>21</v>
      </c>
      <c r="E21" s="72"/>
      <c r="F21" s="72"/>
      <c r="G21" s="262"/>
      <c r="H21" s="91">
        <f>IF(ROUNDDOWN(G20/4,3)&lt;=500000,ROUNDDOWN(G20/4,3),500000)</f>
        <v>125000</v>
      </c>
      <c r="I21" s="129"/>
      <c r="J21" s="92"/>
      <c r="K21" s="90"/>
      <c r="L21" s="71"/>
      <c r="M21" s="72"/>
      <c r="N21" s="71"/>
      <c r="O21" s="93"/>
      <c r="P21" s="71"/>
      <c r="Q21" s="73"/>
    </row>
    <row r="22" spans="4:17">
      <c r="D22" s="74">
        <v>22</v>
      </c>
      <c r="E22" s="72"/>
      <c r="F22" s="72"/>
      <c r="G22" s="262"/>
      <c r="H22" s="91">
        <f>H21-H20</f>
        <v>0</v>
      </c>
      <c r="I22" s="130">
        <f>I14+I18</f>
        <v>0</v>
      </c>
      <c r="J22" s="92">
        <f>IF(I20&lt;G20,IF(I22&gt;=1,1,0),0)</f>
        <v>0</v>
      </c>
      <c r="K22" s="90" t="s">
        <v>78</v>
      </c>
      <c r="L22" s="71"/>
      <c r="M22" s="72"/>
      <c r="N22" s="71"/>
      <c r="O22" s="93"/>
      <c r="P22" s="71"/>
      <c r="Q22" s="73"/>
    </row>
    <row r="23" spans="4:17">
      <c r="D23" s="74">
        <v>23</v>
      </c>
      <c r="E23" s="94"/>
      <c r="F23" s="94"/>
      <c r="G23" s="95"/>
      <c r="H23" s="95"/>
      <c r="I23" s="95"/>
      <c r="J23" s="94"/>
      <c r="K23" s="94"/>
      <c r="L23" s="94"/>
      <c r="M23" s="94"/>
      <c r="N23" s="94"/>
      <c r="O23" s="94"/>
      <c r="P23" s="94"/>
      <c r="Q23" s="96"/>
    </row>
    <row r="24" spans="4:17">
      <c r="D24" s="66"/>
      <c r="E24" s="97"/>
      <c r="F24" s="97"/>
      <c r="G24" s="98"/>
      <c r="H24" s="98"/>
      <c r="I24" s="98"/>
      <c r="J24" s="97"/>
      <c r="K24" s="99"/>
      <c r="L24" s="72"/>
      <c r="M24" s="72"/>
      <c r="N24" s="72"/>
      <c r="O24" s="72"/>
      <c r="P24" s="72"/>
    </row>
    <row r="25" spans="4:17">
      <c r="D25" s="69" t="s">
        <v>79</v>
      </c>
      <c r="F25" s="72"/>
      <c r="G25" s="72"/>
      <c r="H25" s="71"/>
      <c r="I25" s="71"/>
      <c r="J25" s="71"/>
      <c r="K25" s="100"/>
      <c r="L25" s="72"/>
      <c r="M25" s="72"/>
      <c r="N25" s="72"/>
      <c r="O25" s="72"/>
      <c r="P25" s="72"/>
      <c r="Q25" s="72"/>
    </row>
    <row r="26" spans="4:17">
      <c r="D26" s="69"/>
      <c r="F26" s="72"/>
      <c r="G26" s="72"/>
      <c r="H26" s="71"/>
      <c r="I26" s="71"/>
      <c r="J26" s="71"/>
      <c r="K26" s="100"/>
      <c r="L26" s="72"/>
      <c r="M26" s="72"/>
      <c r="N26" s="72"/>
      <c r="O26" s="72"/>
      <c r="P26" s="72"/>
      <c r="Q26" s="72"/>
    </row>
    <row r="27" spans="4:17">
      <c r="D27" s="74"/>
      <c r="E27" s="57" t="s">
        <v>50</v>
      </c>
      <c r="F27" s="72"/>
      <c r="G27" s="72" t="s">
        <v>64</v>
      </c>
      <c r="H27" s="72"/>
      <c r="I27" s="72" t="s">
        <v>65</v>
      </c>
      <c r="J27" s="71"/>
      <c r="K27" s="100"/>
      <c r="L27" s="72"/>
      <c r="M27" s="72"/>
      <c r="N27" s="72"/>
      <c r="O27" s="72"/>
      <c r="P27" s="72"/>
      <c r="Q27" s="72"/>
    </row>
    <row r="28" spans="4:17">
      <c r="D28" s="74"/>
      <c r="E28" s="80" t="s">
        <v>69</v>
      </c>
      <c r="F28" s="72"/>
      <c r="G28" s="80" t="s">
        <v>69</v>
      </c>
      <c r="H28" s="261" t="s">
        <v>53</v>
      </c>
      <c r="I28" s="80" t="s">
        <v>69</v>
      </c>
      <c r="J28" s="71"/>
      <c r="K28" s="100"/>
      <c r="L28" s="72"/>
      <c r="M28" s="72"/>
      <c r="N28" s="72"/>
      <c r="O28" s="72"/>
      <c r="P28" s="72"/>
      <c r="Q28" s="72"/>
    </row>
    <row r="29" spans="4:17" ht="16.2">
      <c r="D29" s="122">
        <f>別紙３支出内訳書!E23</f>
        <v>0</v>
      </c>
      <c r="E29" s="101" t="str">
        <f>IF(別紙３支出内訳書!E23=0,"×",IF(別紙３支出内訳書!E23&lt;I29,"×",IF(別紙３支出内訳書!E23&gt;G29,"×","〇")))</f>
        <v>×</v>
      </c>
      <c r="F29">
        <v>29</v>
      </c>
      <c r="G29" s="82">
        <f>IF(I20&lt;=G20,I12,IF(I12&gt;G20,G20,I12))</f>
        <v>0</v>
      </c>
      <c r="H29" s="261"/>
      <c r="I29" s="82">
        <f>IF(I20&lt;=G20,I12,G20-P16)</f>
        <v>0</v>
      </c>
      <c r="J29" s="71"/>
      <c r="K29" s="100"/>
      <c r="L29" s="72"/>
      <c r="M29" s="72"/>
      <c r="N29" s="72"/>
      <c r="O29" s="72"/>
      <c r="P29" s="72"/>
      <c r="Q29" s="72"/>
    </row>
    <row r="30" spans="4:17">
      <c r="D30" s="74"/>
      <c r="E30" s="113" t="s">
        <v>73</v>
      </c>
      <c r="G30" s="113" t="s">
        <v>73</v>
      </c>
      <c r="H30" s="261"/>
      <c r="I30" s="113" t="s">
        <v>73</v>
      </c>
      <c r="K30" s="73"/>
    </row>
    <row r="31" spans="4:17" ht="16.2">
      <c r="D31" s="122">
        <f>別紙３支出内訳書!E24</f>
        <v>0</v>
      </c>
      <c r="E31" s="101" t="str">
        <f>IF(別紙３支出内訳書!E24&gt;I31,"×",IF(別紙３支出内訳書!E24&lt;G31,"×","〇"))</f>
        <v>〇</v>
      </c>
      <c r="F31">
        <v>30</v>
      </c>
      <c r="G31" s="82">
        <f>IF(I20&lt;=G20,I16,G20-N12)</f>
        <v>0</v>
      </c>
      <c r="H31" s="261"/>
      <c r="I31" s="82">
        <f>IF(I20&lt;=G20,I16,IF(ROUNDDOWN(G20/4,0)&gt;I16,I16,ROUNDDOWN(G20/4,0)))</f>
        <v>0</v>
      </c>
      <c r="K31" s="73"/>
    </row>
    <row r="32" spans="4:17">
      <c r="D32" s="74"/>
      <c r="E32" s="108" t="s">
        <v>77</v>
      </c>
      <c r="G32" s="108" t="s">
        <v>77</v>
      </c>
      <c r="H32" s="261"/>
      <c r="I32" s="108" t="s">
        <v>77</v>
      </c>
      <c r="K32" s="73"/>
    </row>
    <row r="33" spans="4:11" ht="16.2">
      <c r="D33" s="74">
        <v>33</v>
      </c>
      <c r="E33" s="101" t="str">
        <f>IF(別紙３支出内訳書!E29&lt;0,"×","〇")</f>
        <v>〇</v>
      </c>
      <c r="F33">
        <v>33</v>
      </c>
      <c r="G33" s="82">
        <f>IF(I20&lt;=G20,I20,N12+N16)</f>
        <v>0</v>
      </c>
      <c r="H33" s="261"/>
      <c r="I33" s="82">
        <f>IF(I20&lt;=G20,I20,I29+I31)</f>
        <v>0</v>
      </c>
      <c r="K33" s="73"/>
    </row>
    <row r="34" spans="4:11" ht="16.2">
      <c r="D34" s="112" t="s">
        <v>56</v>
      </c>
      <c r="E34" s="101" t="str">
        <f>IF(別紙３支出内訳書!E23="","×",
    IF(別紙３支出内訳書!E23=0,"×",
    IF(別紙３支出内訳書!E25&lt;別紙３支出内訳書!E24*4,"×","〇")))</f>
        <v>×</v>
      </c>
      <c r="K34" s="73"/>
    </row>
    <row r="35" spans="4:11">
      <c r="D35" s="74"/>
      <c r="K35" s="73"/>
    </row>
    <row r="36" spans="4:11">
      <c r="D36" s="74"/>
      <c r="G36" s="63" t="s">
        <v>80</v>
      </c>
      <c r="H36" s="63"/>
      <c r="I36" s="265" t="s">
        <v>52</v>
      </c>
      <c r="J36" s="266"/>
      <c r="K36" s="73"/>
    </row>
    <row r="37" spans="4:11">
      <c r="D37" s="74" t="s">
        <v>81</v>
      </c>
      <c r="E37" s="123">
        <f>別紙３支出内訳書!E27</f>
        <v>0</v>
      </c>
      <c r="F37" s="102" t="s">
        <v>82</v>
      </c>
      <c r="G37" s="63" t="s">
        <v>83</v>
      </c>
      <c r="H37" s="127">
        <f>別紙３支出内訳書!E18</f>
        <v>0</v>
      </c>
      <c r="I37" s="267" t="s">
        <v>84</v>
      </c>
      <c r="J37" s="268"/>
      <c r="K37" s="73"/>
    </row>
    <row r="38" spans="4:11">
      <c r="D38" s="74" t="s">
        <v>85</v>
      </c>
      <c r="E38" s="117" t="str">
        <f>DBCS(TEXT(E37,"##,##0")) &amp; "円"</f>
        <v>０円</v>
      </c>
      <c r="F38" s="102" t="s">
        <v>86</v>
      </c>
      <c r="G38" s="63" t="s">
        <v>87</v>
      </c>
      <c r="H38" s="82">
        <f>別紙３支出内訳書!E23</f>
        <v>0</v>
      </c>
      <c r="I38" s="103">
        <f>IF(AND(H37=0,H38=0),0,IF(OR(H37=0,H37=""),"",ROUNDDOWN(H38*100/H37,2)))</f>
        <v>0</v>
      </c>
      <c r="J38" s="63" t="str">
        <f>IF(H38="","",IF(I38="","",TEXT(I38,"##0.00")&amp;"%"))</f>
        <v>0.00%</v>
      </c>
      <c r="K38" s="73"/>
    </row>
    <row r="39" spans="4:11">
      <c r="D39" s="74" t="s">
        <v>88</v>
      </c>
      <c r="E39" s="71" t="str">
        <f>IF(E3="☑","3/4","2/3")</f>
        <v>2/3</v>
      </c>
      <c r="F39" s="102" t="s">
        <v>89</v>
      </c>
      <c r="G39" s="63" t="s">
        <v>90</v>
      </c>
      <c r="H39" s="127">
        <f>別紙３支出内訳書!E19</f>
        <v>0</v>
      </c>
      <c r="I39" s="267" t="s">
        <v>91</v>
      </c>
      <c r="J39" s="268"/>
      <c r="K39" s="73"/>
    </row>
    <row r="40" spans="4:11">
      <c r="D40" s="74" t="s">
        <v>85</v>
      </c>
      <c r="E40" s="117" t="str">
        <f>DBCS(E39)</f>
        <v>２／３</v>
      </c>
      <c r="F40" s="102" t="s">
        <v>92</v>
      </c>
      <c r="G40" s="63" t="s">
        <v>93</v>
      </c>
      <c r="H40" s="92">
        <f>IF(H39=0,0,H42-H38)</f>
        <v>0</v>
      </c>
      <c r="I40" s="103" t="str">
        <f>IF(H41=0,"",IF(AND(H39=0,H40=0),0,IF(OR(H39=0,H39=""),"",ROUNDDOWN(H40*100/H39,2))))</f>
        <v/>
      </c>
      <c r="J40" s="63" t="str">
        <f>IF(H38="","",IF(I40="","",TEXT(I40,"##0.00")&amp;"%"))</f>
        <v/>
      </c>
      <c r="K40" s="73"/>
    </row>
    <row r="41" spans="4:11">
      <c r="D41" s="74"/>
      <c r="F41" s="102" t="s">
        <v>94</v>
      </c>
      <c r="G41" s="104" t="s">
        <v>95</v>
      </c>
      <c r="H41" s="127">
        <f>別紙３支出内訳書!E20</f>
        <v>0</v>
      </c>
      <c r="I41" s="267" t="s">
        <v>96</v>
      </c>
      <c r="J41" s="268"/>
      <c r="K41" s="73"/>
    </row>
    <row r="42" spans="4:11">
      <c r="D42" s="74"/>
      <c r="F42" s="102" t="s">
        <v>97</v>
      </c>
      <c r="G42" s="63" t="s">
        <v>98</v>
      </c>
      <c r="H42" s="82">
        <f>G33</f>
        <v>0</v>
      </c>
      <c r="I42" s="103" t="str">
        <f>IF(H41=0,"",IF(H40=0,0,IF(OR(H42=0,H42="",H39=0,H39=""),"",ROUNDDOWN(H40*100/H42,2))))</f>
        <v/>
      </c>
      <c r="J42" s="63" t="str">
        <f>IF(H38="","",IF(I42="","",TEXT(I42,"##0.00") &amp; "%"))</f>
        <v/>
      </c>
      <c r="K42" s="73"/>
    </row>
    <row r="43" spans="4:11">
      <c r="D43" s="74"/>
      <c r="F43" s="102"/>
      <c r="H43" s="71"/>
      <c r="I43" s="83"/>
      <c r="K43" s="73"/>
    </row>
    <row r="44" spans="4:11">
      <c r="D44" s="105"/>
      <c r="E44" s="106"/>
      <c r="F44" s="106"/>
      <c r="G44" s="106"/>
      <c r="H44" s="106"/>
      <c r="I44" s="106"/>
      <c r="J44" s="106"/>
      <c r="K44" s="96"/>
    </row>
    <row r="45" spans="4:11">
      <c r="D45" s="66"/>
      <c r="E45" s="67"/>
      <c r="F45" s="67"/>
      <c r="G45" s="67"/>
      <c r="H45" s="67"/>
      <c r="I45" s="67"/>
      <c r="J45" s="67"/>
      <c r="K45" s="68"/>
    </row>
    <row r="46" spans="4:11">
      <c r="D46" s="69" t="s">
        <v>99</v>
      </c>
      <c r="K46" s="73"/>
    </row>
    <row r="47" spans="4:11">
      <c r="D47" s="107" t="s">
        <v>100</v>
      </c>
      <c r="E47" s="117" t="str">
        <f>IF(J22=0,"","※")</f>
        <v/>
      </c>
      <c r="K47" s="73"/>
    </row>
    <row r="48" spans="4:11">
      <c r="D48" s="69"/>
      <c r="K48" s="73"/>
    </row>
    <row r="49" spans="4:11">
      <c r="D49" s="74" t="s">
        <v>101</v>
      </c>
      <c r="E49" s="117" t="str">
        <f>IF(F16=0,"",IF(F12=0,"ウェブサイト関連費のみでの申請はできません",""))</f>
        <v/>
      </c>
      <c r="K49" s="73"/>
    </row>
    <row r="50" spans="4:11">
      <c r="D50" s="74"/>
      <c r="K50" s="73"/>
    </row>
    <row r="51" spans="4:11">
      <c r="D51" s="74" t="s">
        <v>102</v>
      </c>
      <c r="E51" s="117" t="str">
        <f>IF(別紙３支出内訳書!E16*2&lt;=別紙３支出内訳書!E20,"","設備処分費が、補助対象経費合計（上記１．～１１．）（⑤）の1/2を超えています")</f>
        <v/>
      </c>
      <c r="K51" s="73"/>
    </row>
    <row r="52" spans="4:11">
      <c r="D52" s="74"/>
      <c r="K52" s="73"/>
    </row>
    <row r="53" spans="4:11">
      <c r="D53" s="74" t="s">
        <v>105</v>
      </c>
      <c r="E53" s="123">
        <f>別紙３支出内訳書!E16</f>
        <v>0</v>
      </c>
      <c r="K53" s="73"/>
    </row>
    <row r="54" spans="4:11">
      <c r="D54" s="74"/>
      <c r="K54" s="73"/>
    </row>
    <row r="55" spans="4:11">
      <c r="D55" s="74"/>
      <c r="K55" s="73"/>
    </row>
    <row r="56" spans="4:11">
      <c r="D56" s="74"/>
      <c r="K56" s="73"/>
    </row>
  </sheetData>
  <mergeCells count="11">
    <mergeCell ref="H28:H33"/>
    <mergeCell ref="I36:J36"/>
    <mergeCell ref="I37:J37"/>
    <mergeCell ref="I39:J39"/>
    <mergeCell ref="I41:J41"/>
    <mergeCell ref="E11:E14"/>
    <mergeCell ref="O11:O20"/>
    <mergeCell ref="F12:F14"/>
    <mergeCell ref="E15:E18"/>
    <mergeCell ref="F16:F18"/>
    <mergeCell ref="G20:G22"/>
  </mergeCells>
  <phoneticPr fontId="13"/>
  <dataValidations count="2">
    <dataValidation allowBlank="1" showInputMessage="1" showErrorMessage="1" promptTitle="自動判定されます" prompt="計算式が入力してありますので自動判定されます" sqref="E33:E34 E29 E31" xr:uid="{00000000-0002-0000-0400-000000000000}"/>
    <dataValidation showInputMessage="1" showErrorMessage="1" sqref="E3" xr:uid="{00000000-0002-0000-0400-000001000000}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経費支出管理表</vt:lpstr>
      <vt:lpstr>別紙３支出内訳書</vt:lpstr>
      <vt:lpstr>収益納付用</vt:lpstr>
      <vt:lpstr>ExpenseCategoryList</vt:lpstr>
      <vt:lpstr>経費支出管理表!Print_Area</vt:lpstr>
      <vt:lpstr>別紙３支出内訳書!Print_Area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2024-06-05T08:15:07Z</dcterms:modified>
</cp:coreProperties>
</file>